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180" windowHeight="7630"/>
  </bookViews>
  <sheets>
    <sheet name="FDJ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D25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W51" i="1" s="1"/>
  <c r="X43" i="1"/>
  <c r="X9" i="1"/>
  <c r="U9" i="1"/>
  <c r="M51" i="1" l="1"/>
  <c r="U51" i="1"/>
  <c r="N51" i="1"/>
  <c r="G51" i="1"/>
  <c r="O51" i="1"/>
  <c r="V51" i="1"/>
  <c r="J51" i="1"/>
  <c r="L51" i="1"/>
  <c r="T51" i="1"/>
  <c r="R51" i="1"/>
  <c r="H51" i="1"/>
  <c r="P51" i="1"/>
  <c r="I51" i="1"/>
  <c r="Q51" i="1"/>
  <c r="K51" i="1"/>
  <c r="S51" i="1"/>
  <c r="U60" i="1" l="1"/>
  <c r="T61" i="1"/>
  <c r="R60" i="1"/>
  <c r="Q60" i="1"/>
  <c r="T60" i="1"/>
  <c r="V61" i="1" l="1"/>
  <c r="V60" i="1"/>
  <c r="R61" i="1"/>
  <c r="S60" i="1"/>
  <c r="U61" i="1"/>
  <c r="S61" i="1"/>
  <c r="Q61" i="1"/>
  <c r="W60" i="1" l="1"/>
  <c r="W61" i="1" l="1"/>
</calcChain>
</file>

<file path=xl/sharedStrings.xml><?xml version="1.0" encoding="utf-8"?>
<sst xmlns="http://schemas.openxmlformats.org/spreadsheetml/2006/main" count="41" uniqueCount="25">
  <si>
    <t>Point de vente</t>
  </si>
  <si>
    <t>//</t>
  </si>
  <si>
    <t>Nombre de joueurs estimés</t>
  </si>
  <si>
    <t>Jeux de grattage</t>
  </si>
  <si>
    <t>Jeux de tirage</t>
  </si>
  <si>
    <t>Quelques repères</t>
  </si>
  <si>
    <t>avril 2001: lancement du site internet "fdjeux.com"</t>
  </si>
  <si>
    <t>novembre 2009: lancement de la plate-forme "Parions Web" pour les paris sportifs en ligne et "Parions Sport" dans les points de vente.</t>
  </si>
  <si>
    <t>Chiffre d'affaire</t>
  </si>
  <si>
    <t>dépense moyenne</t>
  </si>
  <si>
    <t>nb joueurs</t>
  </si>
  <si>
    <t>pdv</t>
  </si>
  <si>
    <t>Chiffre d'affaires</t>
  </si>
  <si>
    <t>Mise moyenne annuelle</t>
  </si>
  <si>
    <t>Joueurs</t>
  </si>
  <si>
    <t>Jeux de pronostics sportifs</t>
  </si>
  <si>
    <t>CA PDV</t>
  </si>
  <si>
    <t>CA Internet</t>
  </si>
  <si>
    <r>
      <t xml:space="preserve">Produit brut des jeux    </t>
    </r>
    <r>
      <rPr>
        <b/>
        <i/>
        <sz val="9"/>
        <color theme="1"/>
        <rFont val="Calibri"/>
        <family val="2"/>
        <scheme val="minor"/>
      </rPr>
      <t>(en millions d'euros)</t>
    </r>
  </si>
  <si>
    <r>
      <t xml:space="preserve">Volume des mises    </t>
    </r>
    <r>
      <rPr>
        <b/>
        <i/>
        <sz val="9"/>
        <rFont val="Calibri"/>
        <family val="2"/>
        <scheme val="minor"/>
      </rPr>
      <t>(en millions d'euros)</t>
    </r>
  </si>
  <si>
    <t>Dépense nette par joueur FDJ</t>
  </si>
  <si>
    <t>Source: Rapports d'activité FDJ</t>
  </si>
  <si>
    <t>Chiffres clés / année d'exploitation</t>
  </si>
  <si>
    <t>Mise par joueur FDJ</t>
  </si>
  <si>
    <t>Française des jeux, série longue      --      1995 -&gt; 2017
Chiffres clés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</si>
</sst>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€&quot;"/>
    <numFmt numFmtId="165" formatCode="0.0%"/>
    <numFmt numFmtId="166" formatCode="#,##0.0\ &quot;€&quot;"/>
    <numFmt numFmtId="168" formatCode="#,##0&quot; &quot;[$€-40C];[Red]&quot;-&quot;#,##0&quot; &quot;[$€-40C]"/>
    <numFmt numFmtId="169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0" tint="-0.499984740745262"/>
      <name val="Arial"/>
      <family val="2"/>
    </font>
    <font>
      <b/>
      <sz val="1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0" fillId="0" borderId="0" xfId="0" applyFont="1"/>
    <xf numFmtId="164" fontId="0" fillId="0" borderId="0" xfId="0" applyNumberFormat="1"/>
    <xf numFmtId="0" fontId="4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66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6" fillId="0" borderId="0" xfId="1" applyFont="1" applyAlignment="1">
      <alignment horizontal="center" vertical="center"/>
    </xf>
    <xf numFmtId="9" fontId="6" fillId="0" borderId="0" xfId="0" applyNumberFormat="1" applyFont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12" fillId="0" borderId="0" xfId="0" applyFont="1"/>
    <xf numFmtId="164" fontId="8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4" fillId="2" borderId="0" xfId="2" applyFont="1" applyAlignment="1">
      <alignment horizontal="center" vertical="center" wrapText="1"/>
    </xf>
    <xf numFmtId="0" fontId="14" fillId="2" borderId="0" xfId="2" applyFont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5" fillId="0" borderId="0" xfId="0" applyFont="1"/>
    <xf numFmtId="165" fontId="15" fillId="0" borderId="0" xfId="1" applyNumberFormat="1" applyFont="1" applyAlignment="1">
      <alignment horizontal="center" vertical="center"/>
    </xf>
  </cellXfs>
  <cellStyles count="4">
    <cellStyle name="60 % - Accent4" xfId="3" builtinId="44"/>
    <cellStyle name="Accent1" xfId="2" builtinId="29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2000" baseline="0"/>
            </a:pPr>
            <a:r>
              <a:rPr lang="fr-FR" sz="2000" baseline="0"/>
              <a:t>Chiffre d'affaires de la Française des Jeux</a:t>
            </a:r>
          </a:p>
          <a:p>
            <a:pPr>
              <a:defRPr sz="2000" baseline="0"/>
            </a:pPr>
            <a:r>
              <a:rPr lang="fr-FR" sz="2000" baseline="0"/>
              <a:t> </a:t>
            </a:r>
            <a:r>
              <a:rPr lang="fr-FR" sz="1200" baseline="0"/>
              <a:t>(en millions d'euros)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FC-410D-BB29-947A282438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FC-410D-BB29-947A282438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C-410D-BB29-947A282438C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C-410D-BB29-947A282438C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C-410D-BB29-947A282438C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C-410D-BB29-947A282438C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C-410D-BB29-947A282438C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C-410D-BB29-947A282438C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FC-410D-BB29-947A282438C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FC-410D-BB29-947A282438C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FC-410D-BB29-947A28243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FDJ!$G$42:$W$42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FDJ!$G$42:$W$42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FC-410D-BB29-947A282438CF}"/>
            </c:ext>
          </c:extLst>
        </c:ser>
        <c:ser>
          <c:idx val="1"/>
          <c:order val="1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FC-410D-BB29-947A282438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FC-410D-BB29-947A282438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FC-410D-BB29-947A282438CF}"/>
                </c:ext>
              </c:extLst>
            </c:dLbl>
            <c:dLbl>
              <c:idx val="6"/>
              <c:layout>
                <c:manualLayout>
                  <c:x val="1.4402248565232688E-2"/>
                  <c:y val="-1.3820236090258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FC-410D-BB29-947A282438C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FC-410D-BB29-947A282438CF}"/>
                </c:ext>
              </c:extLst>
            </c:dLbl>
            <c:dLbl>
              <c:idx val="9"/>
              <c:layout>
                <c:manualLayout>
                  <c:x val="0"/>
                  <c:y val="2.303372681709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FC-410D-BB29-947A282438C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FC-410D-BB29-947A282438C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FC-410D-BB29-947A282438C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FC-410D-BB29-947A282438C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FC-410D-BB29-947A282438CF}"/>
                </c:ext>
              </c:extLst>
            </c:dLbl>
            <c:dLbl>
              <c:idx val="16"/>
              <c:layout>
                <c:manualLayout>
                  <c:x val="-1.800281070654073E-2"/>
                  <c:y val="-2.303372681709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FC-410D-BB29-947A282438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FDJ!$G$42:$W$42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FDJ!$G$43:$W$43</c:f>
              <c:numCache>
                <c:formatCode>#\ ##0\ "€"</c:formatCode>
                <c:ptCount val="17"/>
                <c:pt idx="0">
                  <c:v>6520</c:v>
                </c:pt>
                <c:pt idx="1">
                  <c:v>7010</c:v>
                </c:pt>
                <c:pt idx="2">
                  <c:v>7439</c:v>
                </c:pt>
                <c:pt idx="3">
                  <c:v>7797</c:v>
                </c:pt>
                <c:pt idx="4">
                  <c:v>8559</c:v>
                </c:pt>
                <c:pt idx="5">
                  <c:v>8926</c:v>
                </c:pt>
                <c:pt idx="6">
                  <c:v>9473</c:v>
                </c:pt>
                <c:pt idx="7">
                  <c:v>9306</c:v>
                </c:pt>
                <c:pt idx="8">
                  <c:v>9203</c:v>
                </c:pt>
                <c:pt idx="9">
                  <c:v>9997</c:v>
                </c:pt>
                <c:pt idx="10">
                  <c:v>10551</c:v>
                </c:pt>
                <c:pt idx="11">
                  <c:v>11445</c:v>
                </c:pt>
                <c:pt idx="12">
                  <c:v>12137.8</c:v>
                </c:pt>
                <c:pt idx="13">
                  <c:v>12350</c:v>
                </c:pt>
                <c:pt idx="14">
                  <c:v>13000</c:v>
                </c:pt>
                <c:pt idx="15">
                  <c:v>13705</c:v>
                </c:pt>
                <c:pt idx="16">
                  <c:v>14331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FC-410D-BB29-947A28243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142640"/>
        <c:axId val="1733145904"/>
      </c:lineChart>
      <c:catAx>
        <c:axId val="173314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733145904"/>
        <c:crosses val="autoZero"/>
        <c:auto val="1"/>
        <c:lblAlgn val="ctr"/>
        <c:lblOffset val="100"/>
        <c:noMultiLvlLbl val="0"/>
      </c:catAx>
      <c:valAx>
        <c:axId val="1733145904"/>
        <c:scaling>
          <c:orientation val="minMax"/>
          <c:max val="15000"/>
          <c:min val="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33142640"/>
        <c:crosses val="autoZero"/>
        <c:crossBetween val="between"/>
        <c:majorUnit val="1000"/>
        <c:minorUnit val="4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2000" baseline="0"/>
            </a:pPr>
            <a:r>
              <a:rPr lang="fr-FR" sz="2000" baseline="0"/>
              <a:t>Mise annuelle moyenne des joueurs FDJ</a:t>
            </a:r>
          </a:p>
          <a:p>
            <a:pPr>
              <a:defRPr sz="2000" baseline="0"/>
            </a:pPr>
            <a:r>
              <a:rPr lang="fr-FR" sz="1200" baseline="0"/>
              <a:t>(en euros)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50-4CB2-A76E-375C73C3BF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0-4CB2-A76E-375C73C3BF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0-4CB2-A76E-375C73C3BF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0-4CB2-A76E-375C73C3BF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0-4CB2-A76E-375C73C3BF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0-4CB2-A76E-375C73C3BF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0-4CB2-A76E-375C73C3BF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0-4CB2-A76E-375C73C3BF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50-4CB2-A76E-375C73C3BFAA}"/>
                </c:ext>
              </c:extLst>
            </c:dLbl>
            <c:dLbl>
              <c:idx val="17"/>
              <c:layout>
                <c:manualLayout>
                  <c:x val="-2.5203934989157205E-2"/>
                  <c:y val="-2.7693632826767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50-4CB2-A76E-375C73C3BF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50-4CB2-A76E-375C73C3B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FDJ!$F$44:$W$44</c:f>
              <c:numCache>
                <c:formatCode>#\ ##0\ "€"</c:formatCode>
                <c:ptCount val="18"/>
                <c:pt idx="0">
                  <c:v>175.30815125076001</c:v>
                </c:pt>
                <c:pt idx="1">
                  <c:v>213.87799179062799</c:v>
                </c:pt>
                <c:pt idx="2">
                  <c:v>227.24945269676201</c:v>
                </c:pt>
                <c:pt idx="3">
                  <c:v>267.43350831492103</c:v>
                </c:pt>
                <c:pt idx="4">
                  <c:v>274.25538624986098</c:v>
                </c:pt>
                <c:pt idx="5">
                  <c:v>296.93433255084102</c:v>
                </c:pt>
                <c:pt idx="6">
                  <c:v>309.84590737502702</c:v>
                </c:pt>
                <c:pt idx="7">
                  <c:v>326.65517241379303</c:v>
                </c:pt>
                <c:pt idx="8">
                  <c:v>325.75091431483798</c:v>
                </c:pt>
                <c:pt idx="9">
                  <c:v>315.171232876712</c:v>
                </c:pt>
                <c:pt idx="10">
                  <c:v>348.4</c:v>
                </c:pt>
                <c:pt idx="11">
                  <c:v>379.6</c:v>
                </c:pt>
                <c:pt idx="12">
                  <c:v>416</c:v>
                </c:pt>
                <c:pt idx="13">
                  <c:v>460.07</c:v>
                </c:pt>
                <c:pt idx="14">
                  <c:v>457.6</c:v>
                </c:pt>
                <c:pt idx="15">
                  <c:v>483.6</c:v>
                </c:pt>
                <c:pt idx="16">
                  <c:v>520</c:v>
                </c:pt>
                <c:pt idx="17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50-4CB2-A76E-375C73C3B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139920"/>
        <c:axId val="1733143184"/>
      </c:lineChart>
      <c:catAx>
        <c:axId val="17331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733143184"/>
        <c:crosses val="autoZero"/>
        <c:auto val="1"/>
        <c:lblAlgn val="ctr"/>
        <c:lblOffset val="100"/>
        <c:noMultiLvlLbl val="0"/>
      </c:catAx>
      <c:valAx>
        <c:axId val="1733143184"/>
        <c:scaling>
          <c:orientation val="minMax"/>
          <c:min val="100"/>
        </c:scaling>
        <c:delete val="0"/>
        <c:axPos val="l"/>
        <c:majorGridlines/>
        <c:numFmt formatCode="#\ ##0\ &quot;€&quot;" sourceLinked="1"/>
        <c:majorTickMark val="none"/>
        <c:minorTickMark val="none"/>
        <c:tickLblPos val="nextTo"/>
        <c:crossAx val="1733139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2000" baseline="0"/>
            </a:pPr>
            <a:r>
              <a:rPr lang="fr-FR" sz="2000" baseline="0"/>
              <a:t>Evolution du nombre de joueurs FDJ</a:t>
            </a:r>
          </a:p>
          <a:p>
            <a:pPr>
              <a:defRPr sz="2000" baseline="0"/>
            </a:pPr>
            <a:r>
              <a:rPr lang="fr-FR" sz="1200" baseline="0"/>
              <a:t>(en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8C-4FE3-9429-A3622E98E2B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C-4FE3-9429-A3622E98E2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C-4FE3-9429-A3622E98E2B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C-4FE3-9429-A3622E98E2B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C-4FE3-9429-A3622E98E2B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C-4FE3-9429-A3622E98E2B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C-4FE3-9429-A3622E98E2B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C-4FE3-9429-A3622E98E2B6}"/>
                </c:ext>
              </c:extLst>
            </c:dLbl>
            <c:dLbl>
              <c:idx val="16"/>
              <c:layout>
                <c:manualLayout>
                  <c:x val="-3.3237724705554819E-2"/>
                  <c:y val="-6.5755114872244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8C-4FE3-9429-A3622E98E2B6}"/>
                </c:ext>
              </c:extLst>
            </c:dLbl>
            <c:dLbl>
              <c:idx val="17"/>
              <c:layout>
                <c:manualLayout>
                  <c:x val="-1.8002810706540862E-2"/>
                  <c:y val="-3.4617041033459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8C-4FE3-9429-A3622E98E2B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8C-4FE3-9429-A3622E98E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FDJ!$F$45:$W$45</c:f>
              <c:numCache>
                <c:formatCode>0.0</c:formatCode>
                <c:ptCount val="18"/>
                <c:pt idx="0">
                  <c:v>32.856430000000003</c:v>
                </c:pt>
                <c:pt idx="1">
                  <c:v>30.484670000000001</c:v>
                </c:pt>
                <c:pt idx="2">
                  <c:v>30.847159000000001</c:v>
                </c:pt>
                <c:pt idx="3">
                  <c:v>27.81626</c:v>
                </c:pt>
                <c:pt idx="4">
                  <c:v>28.429705999999999</c:v>
                </c:pt>
                <c:pt idx="5">
                  <c:v>28.824555</c:v>
                </c:pt>
                <c:pt idx="6">
                  <c:v>28.807867999999999</c:v>
                </c:pt>
                <c:pt idx="7">
                  <c:v>29</c:v>
                </c:pt>
                <c:pt idx="8">
                  <c:v>28.56784</c:v>
                </c:pt>
                <c:pt idx="9">
                  <c:v>29.2</c:v>
                </c:pt>
                <c:pt idx="10">
                  <c:v>28.2</c:v>
                </c:pt>
                <c:pt idx="11">
                  <c:v>27.8</c:v>
                </c:pt>
                <c:pt idx="12">
                  <c:v>31.1</c:v>
                </c:pt>
                <c:pt idx="13">
                  <c:v>26.3</c:v>
                </c:pt>
                <c:pt idx="14">
                  <c:v>27.1</c:v>
                </c:pt>
                <c:pt idx="15">
                  <c:v>27</c:v>
                </c:pt>
                <c:pt idx="16">
                  <c:v>26.3</c:v>
                </c:pt>
                <c:pt idx="1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8C-4FE3-9429-A3622E98E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133392"/>
        <c:axId val="1733143728"/>
      </c:lineChart>
      <c:catAx>
        <c:axId val="173313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733143728"/>
        <c:crosses val="autoZero"/>
        <c:auto val="1"/>
        <c:lblAlgn val="ctr"/>
        <c:lblOffset val="100"/>
        <c:noMultiLvlLbl val="0"/>
      </c:catAx>
      <c:valAx>
        <c:axId val="1733143728"/>
        <c:scaling>
          <c:orientation val="minMax"/>
          <c:max val="36"/>
          <c:min val="24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331333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2000" baseline="0"/>
            </a:pPr>
            <a:r>
              <a:rPr lang="fr-FR" sz="2000" baseline="0"/>
              <a:t>Evolution du nombre de point de vente FDJ</a:t>
            </a:r>
            <a:endParaRPr lang="fr-FR" sz="120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6-473A-93FE-C65333B3A6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6-473A-93FE-C65333B3A6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6-473A-93FE-C65333B3A6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6-473A-93FE-C65333B3A61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6-473A-93FE-C65333B3A61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6-473A-93FE-C65333B3A61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6-473A-93FE-C65333B3A61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6-473A-93FE-C65333B3A612}"/>
                </c:ext>
              </c:extLst>
            </c:dLbl>
            <c:dLbl>
              <c:idx val="17"/>
              <c:layout>
                <c:manualLayout>
                  <c:x val="0"/>
                  <c:y val="-2.7693632826767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6-473A-93FE-C65333B3A61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6-473A-93FE-C65333B3A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FDJ!$F$7:$W$7</c:f>
              <c:numCache>
                <c:formatCode>#,##0</c:formatCode>
                <c:ptCount val="18"/>
                <c:pt idx="0">
                  <c:v>42950</c:v>
                </c:pt>
                <c:pt idx="1">
                  <c:v>42500</c:v>
                </c:pt>
                <c:pt idx="2">
                  <c:v>41843</c:v>
                </c:pt>
                <c:pt idx="3">
                  <c:v>41257</c:v>
                </c:pt>
                <c:pt idx="4">
                  <c:v>40849</c:v>
                </c:pt>
                <c:pt idx="5">
                  <c:v>40129</c:v>
                </c:pt>
                <c:pt idx="6">
                  <c:v>39962</c:v>
                </c:pt>
                <c:pt idx="7">
                  <c:v>39520</c:v>
                </c:pt>
                <c:pt idx="8">
                  <c:v>38700</c:v>
                </c:pt>
                <c:pt idx="9">
                  <c:v>37600</c:v>
                </c:pt>
                <c:pt idx="10">
                  <c:v>36600</c:v>
                </c:pt>
                <c:pt idx="11">
                  <c:v>35800</c:v>
                </c:pt>
                <c:pt idx="12">
                  <c:v>35000</c:v>
                </c:pt>
                <c:pt idx="13">
                  <c:v>34300</c:v>
                </c:pt>
                <c:pt idx="14">
                  <c:v>33400</c:v>
                </c:pt>
                <c:pt idx="15">
                  <c:v>32700</c:v>
                </c:pt>
                <c:pt idx="16">
                  <c:v>31902</c:v>
                </c:pt>
                <c:pt idx="17">
                  <c:v>31100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96-473A-93FE-C65333B3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146992"/>
        <c:axId val="1733146448"/>
      </c:lineChart>
      <c:catAx>
        <c:axId val="173314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733146448"/>
        <c:crosses val="autoZero"/>
        <c:auto val="1"/>
        <c:lblAlgn val="ctr"/>
        <c:lblOffset val="100"/>
        <c:noMultiLvlLbl val="0"/>
      </c:catAx>
      <c:valAx>
        <c:axId val="1733146448"/>
        <c:scaling>
          <c:orientation val="minMax"/>
          <c:max val="45000"/>
          <c:min val="300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33146992"/>
        <c:crosses val="autoZero"/>
        <c:crossBetween val="between"/>
        <c:majorUnit val="1000"/>
        <c:min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2000" baseline="0"/>
            </a:pPr>
            <a:r>
              <a:rPr lang="fr-FR" sz="2000" baseline="0"/>
              <a:t>Evolution sur la période 1999 - 2016</a:t>
            </a:r>
          </a:p>
          <a:p>
            <a:pPr>
              <a:defRPr sz="2000" baseline="0"/>
            </a:pPr>
            <a:r>
              <a:rPr lang="fr-FR" sz="1100" baseline="0"/>
              <a:t>(base 100 en 1999)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FDJ!$A$49</c:f>
              <c:strCache>
                <c:ptCount val="1"/>
                <c:pt idx="0">
                  <c:v>Chiffre d'affaires</c:v>
                </c:pt>
              </c:strCache>
            </c:strRef>
          </c:tx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FDJ!$F$49:$W$49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113.19444444444444</c:v>
                </c:pt>
                <c:pt idx="2">
                  <c:v>121.70138888888889</c:v>
                </c:pt>
                <c:pt idx="3">
                  <c:v>129.14930555555554</c:v>
                </c:pt>
                <c:pt idx="4">
                  <c:v>135.36458333333334</c:v>
                </c:pt>
                <c:pt idx="5">
                  <c:v>148.59375</c:v>
                </c:pt>
                <c:pt idx="6">
                  <c:v>154.96527777777777</c:v>
                </c:pt>
                <c:pt idx="7">
                  <c:v>164.46180555555554</c:v>
                </c:pt>
                <c:pt idx="8">
                  <c:v>161.5625</c:v>
                </c:pt>
                <c:pt idx="9">
                  <c:v>159.77430555555554</c:v>
                </c:pt>
                <c:pt idx="10">
                  <c:v>173.55902777777777</c:v>
                </c:pt>
                <c:pt idx="11">
                  <c:v>183.17708333333331</c:v>
                </c:pt>
                <c:pt idx="12">
                  <c:v>198.69791666666666</c:v>
                </c:pt>
                <c:pt idx="13">
                  <c:v>210.72569444444443</c:v>
                </c:pt>
                <c:pt idx="14">
                  <c:v>214.40972222222223</c:v>
                </c:pt>
                <c:pt idx="15">
                  <c:v>225.69444444444446</c:v>
                </c:pt>
                <c:pt idx="16">
                  <c:v>237.93402777777777</c:v>
                </c:pt>
                <c:pt idx="17">
                  <c:v>248.80208333333334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4-455A-8DB2-B830C8A00899}"/>
            </c:ext>
          </c:extLst>
        </c:ser>
        <c:ser>
          <c:idx val="1"/>
          <c:order val="1"/>
          <c:tx>
            <c:strRef>
              <c:f>FDJ!$A$50</c:f>
              <c:strCache>
                <c:ptCount val="1"/>
                <c:pt idx="0">
                  <c:v>Mise moyenne annuelle</c:v>
                </c:pt>
              </c:strCache>
            </c:strRef>
          </c:tx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FDJ!$F$50:$W$50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122.00116780918981</c:v>
                </c:pt>
                <c:pt idx="2">
                  <c:v>129.62857178940035</c:v>
                </c:pt>
                <c:pt idx="3">
                  <c:v>152.55052683339596</c:v>
                </c:pt>
                <c:pt idx="4">
                  <c:v>156.44189063266504</c:v>
                </c:pt>
                <c:pt idx="5">
                  <c:v>169.37850888981623</c:v>
                </c:pt>
                <c:pt idx="6">
                  <c:v>176.74358275093826</c:v>
                </c:pt>
                <c:pt idx="7">
                  <c:v>186.33199316930046</c:v>
                </c:pt>
                <c:pt idx="8">
                  <c:v>185.81618252815031</c:v>
                </c:pt>
                <c:pt idx="9">
                  <c:v>179.78127692755851</c:v>
                </c:pt>
                <c:pt idx="10">
                  <c:v>198.73576756944414</c:v>
                </c:pt>
                <c:pt idx="11">
                  <c:v>216.53300048611078</c:v>
                </c:pt>
                <c:pt idx="12">
                  <c:v>237.29643888888853</c:v>
                </c:pt>
                <c:pt idx="13">
                  <c:v>262.43503038368016</c:v>
                </c:pt>
                <c:pt idx="14">
                  <c:v>261.02608277777739</c:v>
                </c:pt>
                <c:pt idx="15">
                  <c:v>275.85711020833293</c:v>
                </c:pt>
                <c:pt idx="16">
                  <c:v>296.62054861111062</c:v>
                </c:pt>
                <c:pt idx="17">
                  <c:v>314.30369670138839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4-455A-8DB2-B830C8A00899}"/>
            </c:ext>
          </c:extLst>
        </c:ser>
        <c:ser>
          <c:idx val="2"/>
          <c:order val="2"/>
          <c:tx>
            <c:strRef>
              <c:f>FDJ!$A$51</c:f>
              <c:strCache>
                <c:ptCount val="1"/>
                <c:pt idx="0">
                  <c:v>Joueurs</c:v>
                </c:pt>
              </c:strCache>
            </c:strRef>
          </c:tx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FDJ!$F$51:$W$51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92.781443388706563</c:v>
                </c:pt>
                <c:pt idx="2">
                  <c:v>93.884694715767964</c:v>
                </c:pt>
                <c:pt idx="3">
                  <c:v>84.660019363028781</c:v>
                </c:pt>
                <c:pt idx="4">
                  <c:v>86.527069435115123</c:v>
                </c:pt>
                <c:pt idx="5">
                  <c:v>87.728809855483377</c:v>
                </c:pt>
                <c:pt idx="6">
                  <c:v>87.678022231873626</c:v>
                </c:pt>
                <c:pt idx="7">
                  <c:v>88.262784483889448</c:v>
                </c:pt>
                <c:pt idx="8">
                  <c:v>86.947486382421943</c:v>
                </c:pt>
                <c:pt idx="9">
                  <c:v>88.87149334239902</c:v>
                </c:pt>
                <c:pt idx="10">
                  <c:v>85.827949049851114</c:v>
                </c:pt>
                <c:pt idx="11">
                  <c:v>84.610531332831954</c:v>
                </c:pt>
                <c:pt idx="12">
                  <c:v>94.654227498240061</c:v>
                </c:pt>
                <c:pt idx="13">
                  <c:v>80.045214894010087</c:v>
                </c:pt>
                <c:pt idx="14">
                  <c:v>82.480050328048421</c:v>
                </c:pt>
                <c:pt idx="15">
                  <c:v>82.17569589879362</c:v>
                </c:pt>
                <c:pt idx="16">
                  <c:v>80.045214894010087</c:v>
                </c:pt>
                <c:pt idx="17">
                  <c:v>85.219240191341527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4-455A-8DB2-B830C8A00899}"/>
            </c:ext>
          </c:extLst>
        </c:ser>
        <c:ser>
          <c:idx val="3"/>
          <c:order val="3"/>
          <c:tx>
            <c:strRef>
              <c:f>FDJ!$A$52</c:f>
              <c:strCache>
                <c:ptCount val="1"/>
                <c:pt idx="0">
                  <c:v>Point de vente</c:v>
                </c:pt>
              </c:strCache>
            </c:strRef>
          </c:tx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FDJ!$F$52:$W$52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98.952270081490099</c:v>
                </c:pt>
                <c:pt idx="2">
                  <c:v>97.422584400465652</c:v>
                </c:pt>
                <c:pt idx="3">
                  <c:v>96.058207217694999</c:v>
                </c:pt>
                <c:pt idx="4">
                  <c:v>95.108265424912688</c:v>
                </c:pt>
                <c:pt idx="5">
                  <c:v>93.431897555296857</c:v>
                </c:pt>
                <c:pt idx="6">
                  <c:v>93.043073341094299</c:v>
                </c:pt>
                <c:pt idx="7">
                  <c:v>92.013969732246792</c:v>
                </c:pt>
                <c:pt idx="8">
                  <c:v>90.104772991850993</c:v>
                </c:pt>
                <c:pt idx="9">
                  <c:v>87.543655413271239</c:v>
                </c:pt>
                <c:pt idx="10">
                  <c:v>85.215366705471482</c:v>
                </c:pt>
                <c:pt idx="11">
                  <c:v>83.352735739231662</c:v>
                </c:pt>
                <c:pt idx="12">
                  <c:v>81.490104772991856</c:v>
                </c:pt>
                <c:pt idx="13">
                  <c:v>79.860302677532019</c:v>
                </c:pt>
                <c:pt idx="14">
                  <c:v>77.764842840512216</c:v>
                </c:pt>
                <c:pt idx="15">
                  <c:v>76.135040745052379</c:v>
                </c:pt>
                <c:pt idx="16">
                  <c:v>74.277066356228175</c:v>
                </c:pt>
                <c:pt idx="17">
                  <c:v>72.409778812572767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4-455A-8DB2-B830C8A00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135568"/>
        <c:axId val="1733136112"/>
      </c:lineChart>
      <c:catAx>
        <c:axId val="17331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733136112"/>
        <c:crosses val="autoZero"/>
        <c:auto val="1"/>
        <c:lblAlgn val="ctr"/>
        <c:lblOffset val="100"/>
        <c:noMultiLvlLbl val="0"/>
      </c:catAx>
      <c:valAx>
        <c:axId val="1733136112"/>
        <c:scaling>
          <c:orientation val="minMax"/>
          <c:max val="325"/>
          <c:min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733135568"/>
        <c:crosses val="autoZero"/>
        <c:crossBetween val="between"/>
        <c:majorUnit val="2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2000" baseline="0"/>
            </a:pPr>
            <a:r>
              <a:rPr lang="fr-FR" sz="2000" baseline="0"/>
              <a:t>Evolution sur la période 1999 - 2016 </a:t>
            </a:r>
            <a:r>
              <a:rPr lang="fr-FR" sz="1100" baseline="0"/>
              <a:t>(base 100 en 1999)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FDJ!$A$49</c:f>
              <c:strCache>
                <c:ptCount val="1"/>
                <c:pt idx="0">
                  <c:v>Chiffre d'affaires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65-4837-8960-CC46BCDF2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5-4837-8960-CC46BCDF2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5-4837-8960-CC46BCDF2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5-4837-8960-CC46BCDF2254}"/>
                </c:ext>
              </c:extLst>
            </c:dLbl>
            <c:dLbl>
              <c:idx val="8"/>
              <c:layout>
                <c:manualLayout>
                  <c:x val="-9.0014053532703649E-3"/>
                  <c:y val="2.0770224620075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65-4837-8960-CC46BCDF2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5-4837-8960-CC46BCDF2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65-4837-8960-CC46BCDF2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5-4837-8960-CC46BCDF22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65-4837-8960-CC46BCDF22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FDJ!$F$49:$W$49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113.19444444444444</c:v>
                </c:pt>
                <c:pt idx="2">
                  <c:v>121.70138888888889</c:v>
                </c:pt>
                <c:pt idx="3">
                  <c:v>129.14930555555554</c:v>
                </c:pt>
                <c:pt idx="4">
                  <c:v>135.36458333333334</c:v>
                </c:pt>
                <c:pt idx="5">
                  <c:v>148.59375</c:v>
                </c:pt>
                <c:pt idx="6">
                  <c:v>154.96527777777777</c:v>
                </c:pt>
                <c:pt idx="7">
                  <c:v>164.46180555555554</c:v>
                </c:pt>
                <c:pt idx="8">
                  <c:v>161.5625</c:v>
                </c:pt>
                <c:pt idx="9">
                  <c:v>159.77430555555554</c:v>
                </c:pt>
                <c:pt idx="10">
                  <c:v>173.55902777777777</c:v>
                </c:pt>
                <c:pt idx="11">
                  <c:v>183.17708333333331</c:v>
                </c:pt>
                <c:pt idx="12">
                  <c:v>198.69791666666666</c:v>
                </c:pt>
                <c:pt idx="13">
                  <c:v>210.72569444444443</c:v>
                </c:pt>
                <c:pt idx="14">
                  <c:v>214.40972222222223</c:v>
                </c:pt>
                <c:pt idx="15">
                  <c:v>225.69444444444446</c:v>
                </c:pt>
                <c:pt idx="16">
                  <c:v>237.93402777777777</c:v>
                </c:pt>
                <c:pt idx="17">
                  <c:v>248.80208333333334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65-4837-8960-CC46BCDF2254}"/>
            </c:ext>
          </c:extLst>
        </c:ser>
        <c:ser>
          <c:idx val="2"/>
          <c:order val="1"/>
          <c:tx>
            <c:strRef>
              <c:f>FDJ!$A$51</c:f>
              <c:strCache>
                <c:ptCount val="1"/>
                <c:pt idx="0">
                  <c:v>Joueurs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65-4837-8960-CC46BCDF2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5-4837-8960-CC46BCDF2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65-4837-8960-CC46BCDF2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65-4837-8960-CC46BCDF2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65-4837-8960-CC46BCDF2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65-4837-8960-CC46BCDF2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65-4837-8960-CC46BCDF22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65-4837-8960-CC46BCDF22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FDJ!$F$51:$W$51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92.781443388706563</c:v>
                </c:pt>
                <c:pt idx="2">
                  <c:v>93.884694715767964</c:v>
                </c:pt>
                <c:pt idx="3">
                  <c:v>84.660019363028781</c:v>
                </c:pt>
                <c:pt idx="4">
                  <c:v>86.527069435115123</c:v>
                </c:pt>
                <c:pt idx="5">
                  <c:v>87.728809855483377</c:v>
                </c:pt>
                <c:pt idx="6">
                  <c:v>87.678022231873626</c:v>
                </c:pt>
                <c:pt idx="7">
                  <c:v>88.262784483889448</c:v>
                </c:pt>
                <c:pt idx="8">
                  <c:v>86.947486382421943</c:v>
                </c:pt>
                <c:pt idx="9">
                  <c:v>88.87149334239902</c:v>
                </c:pt>
                <c:pt idx="10">
                  <c:v>85.827949049851114</c:v>
                </c:pt>
                <c:pt idx="11">
                  <c:v>84.610531332831954</c:v>
                </c:pt>
                <c:pt idx="12">
                  <c:v>94.654227498240061</c:v>
                </c:pt>
                <c:pt idx="13">
                  <c:v>80.045214894010087</c:v>
                </c:pt>
                <c:pt idx="14">
                  <c:v>82.480050328048421</c:v>
                </c:pt>
                <c:pt idx="15">
                  <c:v>82.17569589879362</c:v>
                </c:pt>
                <c:pt idx="16">
                  <c:v>80.045214894010087</c:v>
                </c:pt>
                <c:pt idx="17">
                  <c:v>85.219240191341527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65-4837-8960-CC46BCDF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137744"/>
        <c:axId val="1775643328"/>
      </c:lineChart>
      <c:catAx>
        <c:axId val="173313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775643328"/>
        <c:crosses val="autoZero"/>
        <c:auto val="1"/>
        <c:lblAlgn val="ctr"/>
        <c:lblOffset val="100"/>
        <c:noMultiLvlLbl val="0"/>
      </c:catAx>
      <c:valAx>
        <c:axId val="1775643328"/>
        <c:scaling>
          <c:orientation val="minMax"/>
          <c:max val="250"/>
          <c:min val="7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733137744"/>
        <c:crosses val="autoZero"/>
        <c:crossBetween val="between"/>
        <c:majorUnit val="2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2000" baseline="0"/>
            </a:pPr>
            <a:r>
              <a:rPr lang="fr-FR" sz="1900" baseline="0"/>
              <a:t>Répartition du chiffre d'affaires par secteur d'activité sur la période 1999 - 2016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FDJ!$A$55</c:f>
              <c:strCache>
                <c:ptCount val="1"/>
                <c:pt idx="0">
                  <c:v>Jeux de grattage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FDJ!$F$55:$W$55</c:f>
              <c:numCache>
                <c:formatCode>0%</c:formatCode>
                <c:ptCount val="18"/>
                <c:pt idx="0">
                  <c:v>0.53987697387692002</c:v>
                </c:pt>
                <c:pt idx="1">
                  <c:v>0.52436336263863104</c:v>
                </c:pt>
                <c:pt idx="2">
                  <c:v>0.48704067500439102</c:v>
                </c:pt>
                <c:pt idx="3">
                  <c:v>0.46500000000000002</c:v>
                </c:pt>
                <c:pt idx="4">
                  <c:v>0.433</c:v>
                </c:pt>
                <c:pt idx="5">
                  <c:v>0.40400000000000003</c:v>
                </c:pt>
                <c:pt idx="6">
                  <c:v>0.39300000000000002</c:v>
                </c:pt>
                <c:pt idx="7">
                  <c:v>0.36199999999999999</c:v>
                </c:pt>
                <c:pt idx="8">
                  <c:v>0.37</c:v>
                </c:pt>
                <c:pt idx="9">
                  <c:v>0.36099999999999999</c:v>
                </c:pt>
                <c:pt idx="10">
                  <c:v>0.38800000000000001</c:v>
                </c:pt>
                <c:pt idx="11">
                  <c:v>0.40699999999999997</c:v>
                </c:pt>
                <c:pt idx="12">
                  <c:v>0.438</c:v>
                </c:pt>
                <c:pt idx="13">
                  <c:v>0.44</c:v>
                </c:pt>
                <c:pt idx="14">
                  <c:v>0.45</c:v>
                </c:pt>
                <c:pt idx="15">
                  <c:v>0.44800000000000001</c:v>
                </c:pt>
                <c:pt idx="16">
                  <c:v>0.46600000000000003</c:v>
                </c:pt>
                <c:pt idx="17">
                  <c:v>0.47100000000000003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021-A899-9898DFE341B5}"/>
            </c:ext>
          </c:extLst>
        </c:ser>
        <c:ser>
          <c:idx val="1"/>
          <c:order val="1"/>
          <c:tx>
            <c:strRef>
              <c:f>FDJ!$A$56</c:f>
              <c:strCache>
                <c:ptCount val="1"/>
                <c:pt idx="0">
                  <c:v>Jeux de tirage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FDJ!$F$56:$W$56</c:f>
              <c:numCache>
                <c:formatCode>0%</c:formatCode>
                <c:ptCount val="18"/>
                <c:pt idx="0">
                  <c:v>0.44409234947940102</c:v>
                </c:pt>
                <c:pt idx="1">
                  <c:v>0.46205337378493999</c:v>
                </c:pt>
                <c:pt idx="2">
                  <c:v>0.499215282015395</c:v>
                </c:pt>
                <c:pt idx="3">
                  <c:v>0.52</c:v>
                </c:pt>
                <c:pt idx="4">
                  <c:v>0.54</c:v>
                </c:pt>
                <c:pt idx="5">
                  <c:v>0.56999999999999995</c:v>
                </c:pt>
                <c:pt idx="6">
                  <c:v>0.57499999999999996</c:v>
                </c:pt>
                <c:pt idx="7">
                  <c:v>0.59699999999999998</c:v>
                </c:pt>
                <c:pt idx="8">
                  <c:v>0.58899999999999997</c:v>
                </c:pt>
                <c:pt idx="9">
                  <c:v>0.57099999999999995</c:v>
                </c:pt>
                <c:pt idx="10">
                  <c:v>0.53400000000000003</c:v>
                </c:pt>
                <c:pt idx="11">
                  <c:v>0.48499999999999999</c:v>
                </c:pt>
                <c:pt idx="12">
                  <c:v>0.46300000000000002</c:v>
                </c:pt>
                <c:pt idx="13">
                  <c:v>0.44077685950413198</c:v>
                </c:pt>
                <c:pt idx="14">
                  <c:v>0.41700000000000004</c:v>
                </c:pt>
                <c:pt idx="15">
                  <c:v>0.4</c:v>
                </c:pt>
                <c:pt idx="16">
                  <c:v>0.36880000000000002</c:v>
                </c:pt>
                <c:pt idx="17">
                  <c:v>0.35399999999999998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2-4021-A899-9898DFE341B5}"/>
            </c:ext>
          </c:extLst>
        </c:ser>
        <c:ser>
          <c:idx val="2"/>
          <c:order val="2"/>
          <c:tx>
            <c:strRef>
              <c:f>FDJ!$A$57</c:f>
              <c:strCache>
                <c:ptCount val="1"/>
                <c:pt idx="0">
                  <c:v>Jeux de pronostics sportifs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FDJ!$F$42:$W$42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FDJ!$F$57:$W$57</c:f>
              <c:numCache>
                <c:formatCode>0%</c:formatCode>
                <c:ptCount val="18"/>
                <c:pt idx="0">
                  <c:v>1.5933039648771002E-2</c:v>
                </c:pt>
                <c:pt idx="1">
                  <c:v>1.35943839128839E-2</c:v>
                </c:pt>
                <c:pt idx="2">
                  <c:v>1.35987547389444E-2</c:v>
                </c:pt>
                <c:pt idx="3">
                  <c:v>1.4999999999999999E-2</c:v>
                </c:pt>
                <c:pt idx="4">
                  <c:v>2.7E-2</c:v>
                </c:pt>
                <c:pt idx="5">
                  <c:v>2.5999999999999902E-2</c:v>
                </c:pt>
                <c:pt idx="6">
                  <c:v>3.1999999999999897E-2</c:v>
                </c:pt>
                <c:pt idx="7">
                  <c:v>4.1000000000000002E-2</c:v>
                </c:pt>
                <c:pt idx="8">
                  <c:v>4.1000000000000002E-2</c:v>
                </c:pt>
                <c:pt idx="9">
                  <c:v>6.8000000000000005E-2</c:v>
                </c:pt>
                <c:pt idx="10">
                  <c:v>7.8E-2</c:v>
                </c:pt>
                <c:pt idx="11">
                  <c:v>0.108</c:v>
                </c:pt>
                <c:pt idx="12">
                  <c:v>9.9000000000000005E-2</c:v>
                </c:pt>
                <c:pt idx="13">
                  <c:v>0.12</c:v>
                </c:pt>
                <c:pt idx="14">
                  <c:v>0.13300000000000001</c:v>
                </c:pt>
                <c:pt idx="15">
                  <c:v>0.152</c:v>
                </c:pt>
                <c:pt idx="16">
                  <c:v>0.16520000000000001</c:v>
                </c:pt>
                <c:pt idx="17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2-4021-A899-9898DFE34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5643872"/>
        <c:axId val="1775647136"/>
      </c:barChart>
      <c:catAx>
        <c:axId val="17756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775647136"/>
        <c:crosses val="autoZero"/>
        <c:auto val="1"/>
        <c:lblAlgn val="ctr"/>
        <c:lblOffset val="100"/>
        <c:noMultiLvlLbl val="0"/>
      </c:catAx>
      <c:valAx>
        <c:axId val="177564713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1775643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65</xdr:row>
      <xdr:rowOff>158749</xdr:rowOff>
    </xdr:from>
    <xdr:to>
      <xdr:col>9</xdr:col>
      <xdr:colOff>80037</xdr:colOff>
      <xdr:row>94</xdr:row>
      <xdr:rowOff>147903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63499</xdr:colOff>
      <xdr:row>95</xdr:row>
      <xdr:rowOff>63500</xdr:rowOff>
    </xdr:from>
    <xdr:to>
      <xdr:col>9</xdr:col>
      <xdr:colOff>90620</xdr:colOff>
      <xdr:row>124</xdr:row>
      <xdr:rowOff>42070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63499</xdr:colOff>
      <xdr:row>124</xdr:row>
      <xdr:rowOff>116416</xdr:rowOff>
    </xdr:from>
    <xdr:to>
      <xdr:col>9</xdr:col>
      <xdr:colOff>90620</xdr:colOff>
      <xdr:row>153</xdr:row>
      <xdr:rowOff>94986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95249</xdr:colOff>
      <xdr:row>153</xdr:row>
      <xdr:rowOff>148166</xdr:rowOff>
    </xdr:from>
    <xdr:to>
      <xdr:col>9</xdr:col>
      <xdr:colOff>122370</xdr:colOff>
      <xdr:row>182</xdr:row>
      <xdr:rowOff>126736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84667</xdr:colOff>
      <xdr:row>182</xdr:row>
      <xdr:rowOff>179917</xdr:rowOff>
    </xdr:from>
    <xdr:to>
      <xdr:col>9</xdr:col>
      <xdr:colOff>111788</xdr:colOff>
      <xdr:row>211</xdr:row>
      <xdr:rowOff>158487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74084</xdr:colOff>
      <xdr:row>212</xdr:row>
      <xdr:rowOff>10583</xdr:rowOff>
    </xdr:from>
    <xdr:to>
      <xdr:col>9</xdr:col>
      <xdr:colOff>101205</xdr:colOff>
      <xdr:row>240</xdr:row>
      <xdr:rowOff>179653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74083</xdr:colOff>
      <xdr:row>241</xdr:row>
      <xdr:rowOff>21167</xdr:rowOff>
    </xdr:from>
    <xdr:to>
      <xdr:col>9</xdr:col>
      <xdr:colOff>101204</xdr:colOff>
      <xdr:row>269</xdr:row>
      <xdr:rowOff>190237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cent\Desktop\Bercy\T&#233;l&#233;travail\Site%20Internet\S&#233;rie%20statistique\S&#233;rie%20statistique%20J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J"/>
      <sheetName val="PMU"/>
      <sheetName val="CASINO"/>
      <sheetName val="ARJEL"/>
      <sheetName val="Industrie JAH par opérateurs"/>
      <sheetName val="PBJ et CA par activité"/>
      <sheetName val="Fiscalité JAH"/>
      <sheetName val="INSEE &quot;Loisirs et culture&quot;"/>
      <sheetName val="INSEE &quot;Comptes nationaux&quot;"/>
    </sheetNames>
    <sheetDataSet>
      <sheetData sheetId="0">
        <row r="43">
          <cell r="G43">
            <v>42950</v>
          </cell>
          <cell r="H43">
            <v>42500</v>
          </cell>
          <cell r="I43">
            <v>41843</v>
          </cell>
          <cell r="J43">
            <v>41257</v>
          </cell>
          <cell r="K43">
            <v>40849</v>
          </cell>
          <cell r="L43">
            <v>40129</v>
          </cell>
          <cell r="M43">
            <v>39962</v>
          </cell>
          <cell r="N43">
            <v>39520</v>
          </cell>
          <cell r="O43">
            <v>38700</v>
          </cell>
          <cell r="P43">
            <v>37600</v>
          </cell>
          <cell r="Q43">
            <v>36600</v>
          </cell>
          <cell r="R43">
            <v>35800</v>
          </cell>
          <cell r="S43">
            <v>35000</v>
          </cell>
          <cell r="T43">
            <v>34300</v>
          </cell>
          <cell r="U43">
            <v>33400</v>
          </cell>
          <cell r="V43">
            <v>32700</v>
          </cell>
          <cell r="W43">
            <v>31902</v>
          </cell>
          <cell r="X43">
            <v>31100</v>
          </cell>
        </row>
        <row r="138">
          <cell r="G138">
            <v>1999</v>
          </cell>
          <cell r="H138">
            <v>2000</v>
          </cell>
          <cell r="I138">
            <v>2001</v>
          </cell>
          <cell r="J138">
            <v>2002</v>
          </cell>
          <cell r="K138">
            <v>2003</v>
          </cell>
          <cell r="L138">
            <v>2004</v>
          </cell>
          <cell r="M138">
            <v>2005</v>
          </cell>
          <cell r="N138">
            <v>2006</v>
          </cell>
          <cell r="O138">
            <v>2007</v>
          </cell>
          <cell r="P138">
            <v>2008</v>
          </cell>
          <cell r="Q138">
            <v>2009</v>
          </cell>
          <cell r="R138">
            <v>2010</v>
          </cell>
          <cell r="S138">
            <v>2011</v>
          </cell>
          <cell r="T138">
            <v>2012</v>
          </cell>
          <cell r="U138">
            <v>2013</v>
          </cell>
          <cell r="V138">
            <v>2014</v>
          </cell>
          <cell r="W138">
            <v>2015</v>
          </cell>
          <cell r="X138">
            <v>2016</v>
          </cell>
        </row>
        <row r="139">
          <cell r="H139">
            <v>6520</v>
          </cell>
          <cell r="I139">
            <v>7010</v>
          </cell>
          <cell r="J139">
            <v>7439</v>
          </cell>
          <cell r="K139">
            <v>7797</v>
          </cell>
          <cell r="L139">
            <v>8559</v>
          </cell>
          <cell r="M139">
            <v>8926</v>
          </cell>
          <cell r="N139">
            <v>9473</v>
          </cell>
          <cell r="O139">
            <v>9306</v>
          </cell>
          <cell r="P139">
            <v>9203</v>
          </cell>
          <cell r="Q139">
            <v>9997</v>
          </cell>
          <cell r="R139">
            <v>10551</v>
          </cell>
          <cell r="S139">
            <v>11445</v>
          </cell>
          <cell r="T139">
            <v>12137.8</v>
          </cell>
          <cell r="U139">
            <v>12350</v>
          </cell>
          <cell r="V139">
            <v>13000</v>
          </cell>
          <cell r="W139">
            <v>13705</v>
          </cell>
          <cell r="X139">
            <v>14331</v>
          </cell>
        </row>
        <row r="140">
          <cell r="G140">
            <v>175.30815125076001</v>
          </cell>
          <cell r="H140">
            <v>213.87799179062799</v>
          </cell>
          <cell r="I140">
            <v>227.24945269676201</v>
          </cell>
          <cell r="J140">
            <v>267.43350831492103</v>
          </cell>
          <cell r="K140">
            <v>274.25538624986098</v>
          </cell>
          <cell r="L140">
            <v>296.93433255084102</v>
          </cell>
          <cell r="M140">
            <v>309.84590737502702</v>
          </cell>
          <cell r="N140">
            <v>326.65517241379303</v>
          </cell>
          <cell r="O140">
            <v>325.75091431483798</v>
          </cell>
          <cell r="P140">
            <v>315.171232876712</v>
          </cell>
          <cell r="Q140">
            <v>348.4</v>
          </cell>
          <cell r="R140">
            <v>379.6</v>
          </cell>
          <cell r="S140">
            <v>416</v>
          </cell>
          <cell r="T140">
            <v>460.07</v>
          </cell>
          <cell r="U140">
            <v>457.6</v>
          </cell>
          <cell r="V140">
            <v>483.6</v>
          </cell>
          <cell r="W140">
            <v>520</v>
          </cell>
          <cell r="X140">
            <v>551</v>
          </cell>
        </row>
        <row r="141">
          <cell r="G141">
            <v>32.856430000000003</v>
          </cell>
          <cell r="H141">
            <v>30.484670000000001</v>
          </cell>
          <cell r="I141">
            <v>30.847159000000001</v>
          </cell>
          <cell r="J141">
            <v>27.81626</v>
          </cell>
          <cell r="K141">
            <v>28.429705999999999</v>
          </cell>
          <cell r="L141">
            <v>28.824555</v>
          </cell>
          <cell r="M141">
            <v>28.807867999999999</v>
          </cell>
          <cell r="N141">
            <v>29</v>
          </cell>
          <cell r="O141">
            <v>28.56784</v>
          </cell>
          <cell r="P141">
            <v>29.2</v>
          </cell>
          <cell r="Q141">
            <v>28.2</v>
          </cell>
          <cell r="R141">
            <v>27.8</v>
          </cell>
          <cell r="S141">
            <v>31.1</v>
          </cell>
          <cell r="T141">
            <v>26.3</v>
          </cell>
          <cell r="U141">
            <v>27.1</v>
          </cell>
          <cell r="V141">
            <v>27</v>
          </cell>
          <cell r="W141">
            <v>26.3</v>
          </cell>
          <cell r="X141">
            <v>28</v>
          </cell>
        </row>
        <row r="145">
          <cell r="A145" t="str">
            <v>Chiffre d'affaires</v>
          </cell>
          <cell r="G145">
            <v>100</v>
          </cell>
          <cell r="H145">
            <v>113.19444444444444</v>
          </cell>
          <cell r="I145">
            <v>121.70138888888889</v>
          </cell>
          <cell r="J145">
            <v>129.14930555555554</v>
          </cell>
          <cell r="K145">
            <v>135.36458333333334</v>
          </cell>
          <cell r="L145">
            <v>148.59375</v>
          </cell>
          <cell r="M145">
            <v>154.96527777777777</v>
          </cell>
          <cell r="N145">
            <v>164.46180555555554</v>
          </cell>
          <cell r="O145">
            <v>161.5625</v>
          </cell>
          <cell r="P145">
            <v>159.77430555555554</v>
          </cell>
          <cell r="Q145">
            <v>173.55902777777777</v>
          </cell>
          <cell r="R145">
            <v>183.17708333333331</v>
          </cell>
          <cell r="S145">
            <v>198.69791666666666</v>
          </cell>
          <cell r="T145">
            <v>210.72569444444443</v>
          </cell>
          <cell r="U145">
            <v>214.40972222222223</v>
          </cell>
          <cell r="V145">
            <v>225.69444444444446</v>
          </cell>
          <cell r="W145">
            <v>237.93402777777777</v>
          </cell>
          <cell r="X145">
            <v>248.80208333333334</v>
          </cell>
        </row>
        <row r="146">
          <cell r="A146" t="str">
            <v>Mise moyenne annuelle</v>
          </cell>
          <cell r="G146">
            <v>100</v>
          </cell>
          <cell r="H146">
            <v>122.00116780918981</v>
          </cell>
          <cell r="I146">
            <v>129.62857178940035</v>
          </cell>
          <cell r="J146">
            <v>152.55052683339596</v>
          </cell>
          <cell r="K146">
            <v>156.44189063266504</v>
          </cell>
          <cell r="L146">
            <v>169.37850888981623</v>
          </cell>
          <cell r="M146">
            <v>176.74358275093826</v>
          </cell>
          <cell r="N146">
            <v>186.33199316930046</v>
          </cell>
          <cell r="O146">
            <v>185.81618252815031</v>
          </cell>
          <cell r="P146">
            <v>179.78127692755851</v>
          </cell>
          <cell r="Q146">
            <v>198.73576756944414</v>
          </cell>
          <cell r="R146">
            <v>216.53300048611078</v>
          </cell>
          <cell r="S146">
            <v>237.29643888888853</v>
          </cell>
          <cell r="T146">
            <v>262.43503038368016</v>
          </cell>
          <cell r="U146">
            <v>261.02608277777739</v>
          </cell>
          <cell r="V146">
            <v>275.85711020833293</v>
          </cell>
          <cell r="W146">
            <v>296.62054861111062</v>
          </cell>
          <cell r="X146">
            <v>314.30369670138839</v>
          </cell>
        </row>
        <row r="147">
          <cell r="A147" t="str">
            <v>Joueurs</v>
          </cell>
          <cell r="G147">
            <v>100</v>
          </cell>
          <cell r="H147">
            <v>92.781443388706563</v>
          </cell>
          <cell r="I147">
            <v>93.884694715767964</v>
          </cell>
          <cell r="J147">
            <v>84.660019363028781</v>
          </cell>
          <cell r="K147">
            <v>86.527069435115123</v>
          </cell>
          <cell r="L147">
            <v>87.728809855483377</v>
          </cell>
          <cell r="M147">
            <v>87.678022231873626</v>
          </cell>
          <cell r="N147">
            <v>88.262784483889448</v>
          </cell>
          <cell r="O147">
            <v>86.947486382421943</v>
          </cell>
          <cell r="P147">
            <v>88.87149334239902</v>
          </cell>
          <cell r="Q147">
            <v>85.827949049851114</v>
          </cell>
          <cell r="R147">
            <v>84.610531332831954</v>
          </cell>
          <cell r="S147">
            <v>94.654227498240061</v>
          </cell>
          <cell r="T147">
            <v>80.045214894010087</v>
          </cell>
          <cell r="U147">
            <v>82.480050328048421</v>
          </cell>
          <cell r="V147">
            <v>82.17569589879362</v>
          </cell>
          <cell r="W147">
            <v>80.045214894010087</v>
          </cell>
          <cell r="X147">
            <v>85.219240191341527</v>
          </cell>
        </row>
        <row r="148">
          <cell r="A148" t="str">
            <v>Point de vente</v>
          </cell>
          <cell r="G148">
            <v>100</v>
          </cell>
          <cell r="H148">
            <v>98.952270081490099</v>
          </cell>
          <cell r="I148">
            <v>97.422584400465652</v>
          </cell>
          <cell r="J148">
            <v>96.058207217694999</v>
          </cell>
          <cell r="K148">
            <v>95.108265424912688</v>
          </cell>
          <cell r="L148">
            <v>93.431897555296857</v>
          </cell>
          <cell r="M148">
            <v>93.043073341094299</v>
          </cell>
          <cell r="N148">
            <v>92.013969732246792</v>
          </cell>
          <cell r="O148">
            <v>90.104772991850993</v>
          </cell>
          <cell r="P148">
            <v>87.543655413271239</v>
          </cell>
          <cell r="Q148">
            <v>85.215366705471482</v>
          </cell>
          <cell r="R148">
            <v>83.352735739231662</v>
          </cell>
          <cell r="S148">
            <v>81.490104772991856</v>
          </cell>
          <cell r="T148">
            <v>79.860302677532019</v>
          </cell>
          <cell r="U148">
            <v>77.764842840512216</v>
          </cell>
          <cell r="V148">
            <v>76.135040745052379</v>
          </cell>
          <cell r="W148">
            <v>74.277066356228175</v>
          </cell>
          <cell r="X148">
            <v>72.409778812572767</v>
          </cell>
        </row>
        <row r="151">
          <cell r="A151" t="str">
            <v>Jeux de grattage</v>
          </cell>
          <cell r="G151">
            <v>0.53987697387692002</v>
          </cell>
          <cell r="H151">
            <v>0.52436336263863104</v>
          </cell>
          <cell r="I151">
            <v>0.48704067500439102</v>
          </cell>
          <cell r="J151">
            <v>0.46500000000000002</v>
          </cell>
          <cell r="K151">
            <v>0.433</v>
          </cell>
          <cell r="L151">
            <v>0.40400000000000003</v>
          </cell>
          <cell r="M151">
            <v>0.39300000000000002</v>
          </cell>
          <cell r="N151">
            <v>0.36199999999999999</v>
          </cell>
          <cell r="O151">
            <v>0.37</v>
          </cell>
          <cell r="P151">
            <v>0.36099999999999999</v>
          </cell>
          <cell r="Q151">
            <v>0.38800000000000001</v>
          </cell>
          <cell r="R151">
            <v>0.40699999999999997</v>
          </cell>
          <cell r="S151">
            <v>0.438</v>
          </cell>
          <cell r="T151">
            <v>0.44</v>
          </cell>
          <cell r="U151">
            <v>0.45</v>
          </cell>
          <cell r="V151">
            <v>0.44800000000000001</v>
          </cell>
          <cell r="W151">
            <v>0.46600000000000003</v>
          </cell>
          <cell r="X151">
            <v>0.47100000000000003</v>
          </cell>
        </row>
        <row r="152">
          <cell r="A152" t="str">
            <v>Jeux de tirage</v>
          </cell>
          <cell r="G152">
            <v>0.44409234947940102</v>
          </cell>
          <cell r="H152">
            <v>0.46205337378493999</v>
          </cell>
          <cell r="I152">
            <v>0.499215282015395</v>
          </cell>
          <cell r="J152">
            <v>0.52</v>
          </cell>
          <cell r="K152">
            <v>0.54</v>
          </cell>
          <cell r="L152">
            <v>0.56999999999999995</v>
          </cell>
          <cell r="M152">
            <v>0.57499999999999996</v>
          </cell>
          <cell r="N152">
            <v>0.59699999999999998</v>
          </cell>
          <cell r="O152">
            <v>0.58899999999999997</v>
          </cell>
          <cell r="P152">
            <v>0.57099999999999995</v>
          </cell>
          <cell r="Q152">
            <v>0.53400000000000003</v>
          </cell>
          <cell r="R152">
            <v>0.48499999999999999</v>
          </cell>
          <cell r="S152">
            <v>0.46300000000000002</v>
          </cell>
          <cell r="T152">
            <v>0.44077685950413198</v>
          </cell>
          <cell r="U152">
            <v>0.41700000000000004</v>
          </cell>
          <cell r="V152">
            <v>0.4</v>
          </cell>
          <cell r="W152">
            <v>0.36880000000000002</v>
          </cell>
          <cell r="X152">
            <v>0.35399999999999998</v>
          </cell>
        </row>
        <row r="153">
          <cell r="A153" t="str">
            <v>Jeux de pronostics sportifs</v>
          </cell>
          <cell r="G153">
            <v>1.5933039648771002E-2</v>
          </cell>
          <cell r="H153">
            <v>1.35943839128839E-2</v>
          </cell>
          <cell r="I153">
            <v>1.35987547389444E-2</v>
          </cell>
          <cell r="J153">
            <v>1.4999999999999999E-2</v>
          </cell>
          <cell r="K153">
            <v>2.7E-2</v>
          </cell>
          <cell r="L153">
            <v>2.5999999999999902E-2</v>
          </cell>
          <cell r="M153">
            <v>3.1999999999999897E-2</v>
          </cell>
          <cell r="N153">
            <v>4.1000000000000002E-2</v>
          </cell>
          <cell r="O153">
            <v>4.1000000000000002E-2</v>
          </cell>
          <cell r="P153">
            <v>6.8000000000000005E-2</v>
          </cell>
          <cell r="Q153">
            <v>7.8E-2</v>
          </cell>
          <cell r="R153">
            <v>0.108</v>
          </cell>
          <cell r="S153">
            <v>9.9000000000000005E-2</v>
          </cell>
          <cell r="T153">
            <v>0.12</v>
          </cell>
          <cell r="U153">
            <v>0.13300000000000001</v>
          </cell>
          <cell r="V153">
            <v>0.152</v>
          </cell>
          <cell r="W153">
            <v>0.16520000000000001</v>
          </cell>
          <cell r="X153">
            <v>0.17499999999999999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7"/>
  <sheetViews>
    <sheetView tabSelected="1" zoomScale="79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4.5" x14ac:dyDescent="0.35"/>
  <cols>
    <col min="1" max="1" width="53.26953125" customWidth="1"/>
    <col min="2" max="14" width="13.1796875" customWidth="1"/>
    <col min="15" max="15" width="14.54296875" customWidth="1"/>
    <col min="16" max="16" width="16" customWidth="1"/>
    <col min="17" max="21" width="13.1796875" customWidth="1"/>
    <col min="22" max="23" width="11.81640625" bestFit="1" customWidth="1"/>
  </cols>
  <sheetData>
    <row r="1" spans="1:24" ht="109.5" customHeight="1" x14ac:dyDescent="0.35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s="1" customFormat="1" ht="44" customHeight="1" x14ac:dyDescent="0.35">
      <c r="A2" s="35" t="s">
        <v>22</v>
      </c>
      <c r="B2" s="34">
        <v>1995</v>
      </c>
      <c r="C2" s="34">
        <v>1996</v>
      </c>
      <c r="D2" s="34">
        <v>1997</v>
      </c>
      <c r="E2" s="34">
        <v>1998</v>
      </c>
      <c r="F2" s="34">
        <v>1999</v>
      </c>
      <c r="G2" s="34">
        <v>2000</v>
      </c>
      <c r="H2" s="34">
        <v>2001</v>
      </c>
      <c r="I2" s="34">
        <v>2002</v>
      </c>
      <c r="J2" s="34">
        <v>2003</v>
      </c>
      <c r="K2" s="34">
        <v>2004</v>
      </c>
      <c r="L2" s="34">
        <v>2005</v>
      </c>
      <c r="M2" s="34">
        <v>2006</v>
      </c>
      <c r="N2" s="34">
        <v>2007</v>
      </c>
      <c r="O2" s="34">
        <v>2008</v>
      </c>
      <c r="P2" s="34">
        <v>2009</v>
      </c>
      <c r="Q2" s="34">
        <v>2010</v>
      </c>
      <c r="R2" s="34">
        <v>2011</v>
      </c>
      <c r="S2" s="34">
        <v>2012</v>
      </c>
      <c r="T2" s="34">
        <v>2013</v>
      </c>
      <c r="U2" s="34">
        <v>2014</v>
      </c>
      <c r="V2" s="34">
        <v>2015</v>
      </c>
      <c r="W2" s="34">
        <v>2016</v>
      </c>
      <c r="X2" s="34">
        <v>2017</v>
      </c>
    </row>
    <row r="3" spans="1:24" s="4" customFormat="1" ht="35" customHeight="1" x14ac:dyDescent="0.35">
      <c r="A3" s="2" t="s">
        <v>19</v>
      </c>
      <c r="B3" s="3">
        <v>5033.1000000000004</v>
      </c>
      <c r="C3" s="3">
        <v>5140</v>
      </c>
      <c r="D3" s="3">
        <v>5200</v>
      </c>
      <c r="E3" s="3">
        <v>5440</v>
      </c>
      <c r="F3" s="3">
        <v>5760</v>
      </c>
      <c r="G3" s="3">
        <v>6520</v>
      </c>
      <c r="H3" s="3">
        <v>7010</v>
      </c>
      <c r="I3" s="3">
        <v>7439</v>
      </c>
      <c r="J3" s="3">
        <v>7797</v>
      </c>
      <c r="K3" s="3">
        <v>8559</v>
      </c>
      <c r="L3" s="3">
        <v>8926</v>
      </c>
      <c r="M3" s="3">
        <v>9473</v>
      </c>
      <c r="N3" s="3">
        <v>9306</v>
      </c>
      <c r="O3" s="3">
        <v>9203</v>
      </c>
      <c r="P3" s="3">
        <v>9997</v>
      </c>
      <c r="Q3" s="30">
        <v>10551</v>
      </c>
      <c r="R3" s="30">
        <v>11445</v>
      </c>
      <c r="S3" s="30">
        <v>12137.8</v>
      </c>
      <c r="T3" s="30">
        <v>12350</v>
      </c>
      <c r="U3" s="30">
        <v>13000</v>
      </c>
      <c r="V3" s="30">
        <v>13705</v>
      </c>
      <c r="W3" s="30">
        <v>14330.737999999999</v>
      </c>
      <c r="X3" s="30">
        <v>15144.4</v>
      </c>
    </row>
    <row r="4" spans="1:24" s="5" customFormat="1" ht="30.5" customHeight="1" x14ac:dyDescent="0.35">
      <c r="A4" s="6" t="s">
        <v>18</v>
      </c>
      <c r="B4" s="7">
        <v>2098.8000000000002</v>
      </c>
      <c r="C4" s="7">
        <v>2161.4</v>
      </c>
      <c r="D4" s="7">
        <v>2216.9</v>
      </c>
      <c r="E4" s="7">
        <v>2323</v>
      </c>
      <c r="F4" s="7">
        <v>2411.5999999999995</v>
      </c>
      <c r="G4" s="7">
        <v>2648.8</v>
      </c>
      <c r="H4" s="7">
        <v>2810.9</v>
      </c>
      <c r="I4" s="7">
        <v>2941.7999999999997</v>
      </c>
      <c r="J4" s="7">
        <v>3067.51</v>
      </c>
      <c r="K4" s="7">
        <v>3441</v>
      </c>
      <c r="L4" s="7">
        <v>3601.0000000000005</v>
      </c>
      <c r="M4" s="7">
        <v>3821.5881520899989</v>
      </c>
      <c r="N4" s="7">
        <v>3715</v>
      </c>
      <c r="O4" s="7">
        <v>3840.8999999999992</v>
      </c>
      <c r="P4" s="7">
        <v>3685.9999999999995</v>
      </c>
      <c r="Q4" s="7">
        <v>3763.0000000000005</v>
      </c>
      <c r="R4" s="7">
        <v>4092.9999999999995</v>
      </c>
      <c r="S4" s="7">
        <v>4290.3</v>
      </c>
      <c r="T4" s="7">
        <v>4280</v>
      </c>
      <c r="U4" s="7">
        <v>4518.0000000000009</v>
      </c>
      <c r="V4" s="8">
        <v>4655.5519999999997</v>
      </c>
      <c r="W4" s="30">
        <v>4785.4009999999998</v>
      </c>
      <c r="X4" s="30">
        <v>5022.1000000000004</v>
      </c>
    </row>
    <row r="5" spans="1:24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4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4" ht="15.5" x14ac:dyDescent="0.35">
      <c r="A7" s="11" t="s">
        <v>0</v>
      </c>
      <c r="B7" s="12" t="s">
        <v>1</v>
      </c>
      <c r="C7" s="12" t="s">
        <v>1</v>
      </c>
      <c r="D7" s="12" t="s">
        <v>1</v>
      </c>
      <c r="E7" s="12" t="s">
        <v>1</v>
      </c>
      <c r="F7" s="13">
        <v>42950</v>
      </c>
      <c r="G7" s="13">
        <v>42500</v>
      </c>
      <c r="H7" s="13">
        <v>41843</v>
      </c>
      <c r="I7" s="13">
        <v>41257</v>
      </c>
      <c r="J7" s="13">
        <v>40849</v>
      </c>
      <c r="K7" s="13">
        <v>40129</v>
      </c>
      <c r="L7" s="13">
        <v>39962</v>
      </c>
      <c r="M7" s="13">
        <v>39520</v>
      </c>
      <c r="N7" s="13">
        <v>38700</v>
      </c>
      <c r="O7" s="13">
        <v>37600</v>
      </c>
      <c r="P7" s="13">
        <v>36600</v>
      </c>
      <c r="Q7" s="13">
        <v>35800</v>
      </c>
      <c r="R7" s="13">
        <v>35000</v>
      </c>
      <c r="S7" s="13">
        <v>34300</v>
      </c>
      <c r="T7" s="12">
        <v>33400</v>
      </c>
      <c r="U7" s="12">
        <v>32700</v>
      </c>
      <c r="V7" s="12">
        <v>31902</v>
      </c>
      <c r="W7" s="12">
        <v>31100</v>
      </c>
      <c r="X7" s="12">
        <v>30800</v>
      </c>
    </row>
    <row r="8" spans="1:24" ht="15.5" x14ac:dyDescent="0.35">
      <c r="A8" s="11" t="s">
        <v>2</v>
      </c>
      <c r="B8" s="12" t="s">
        <v>1</v>
      </c>
      <c r="C8" s="12" t="s">
        <v>1</v>
      </c>
      <c r="D8" s="12" t="s">
        <v>1</v>
      </c>
      <c r="E8" s="12" t="s">
        <v>1</v>
      </c>
      <c r="F8" s="13">
        <v>32856430</v>
      </c>
      <c r="G8" s="13">
        <v>30484670</v>
      </c>
      <c r="H8" s="13">
        <v>30847159</v>
      </c>
      <c r="I8" s="13">
        <v>27816260</v>
      </c>
      <c r="J8" s="13">
        <v>28429706</v>
      </c>
      <c r="K8" s="13">
        <v>28824555</v>
      </c>
      <c r="L8" s="13">
        <v>28807868</v>
      </c>
      <c r="M8" s="13">
        <v>29000000</v>
      </c>
      <c r="N8" s="13">
        <v>28567840</v>
      </c>
      <c r="O8" s="13">
        <v>29200000</v>
      </c>
      <c r="P8" s="13">
        <v>28200000</v>
      </c>
      <c r="Q8" s="13">
        <v>27800000</v>
      </c>
      <c r="R8" s="13">
        <v>31100000</v>
      </c>
      <c r="S8" s="13">
        <v>26300000</v>
      </c>
      <c r="T8" s="12">
        <v>27100000</v>
      </c>
      <c r="U8" s="12">
        <v>27000000</v>
      </c>
      <c r="V8" s="12">
        <v>26300000</v>
      </c>
      <c r="W8" s="12">
        <v>28000000</v>
      </c>
      <c r="X8" s="12">
        <v>26100000</v>
      </c>
    </row>
    <row r="9" spans="1:24" ht="15.5" x14ac:dyDescent="0.35">
      <c r="A9" s="11" t="s">
        <v>23</v>
      </c>
      <c r="B9" s="12" t="s">
        <v>1</v>
      </c>
      <c r="C9" s="12" t="s">
        <v>1</v>
      </c>
      <c r="D9" s="12" t="s">
        <v>1</v>
      </c>
      <c r="E9" s="12" t="s">
        <v>1</v>
      </c>
      <c r="F9" s="14">
        <v>175.30815125076001</v>
      </c>
      <c r="G9" s="14">
        <v>213.87799179062799</v>
      </c>
      <c r="H9" s="14">
        <v>227.24945269676201</v>
      </c>
      <c r="I9" s="14">
        <v>267.43350831492103</v>
      </c>
      <c r="J9" s="14">
        <v>274.25538624986098</v>
      </c>
      <c r="K9" s="14">
        <v>296.93433255084102</v>
      </c>
      <c r="L9" s="14">
        <v>309.84590737502702</v>
      </c>
      <c r="M9" s="14">
        <v>326.65517241379303</v>
      </c>
      <c r="N9" s="14">
        <v>325.75091431483798</v>
      </c>
      <c r="O9" s="14">
        <v>315.171232876712</v>
      </c>
      <c r="P9" s="14">
        <v>348.4</v>
      </c>
      <c r="Q9" s="14">
        <v>379.6</v>
      </c>
      <c r="R9" s="14">
        <v>416</v>
      </c>
      <c r="S9" s="14">
        <v>460.07</v>
      </c>
      <c r="T9" s="15">
        <v>457.6</v>
      </c>
      <c r="U9" s="7">
        <f>9.3*52</f>
        <v>483.6</v>
      </c>
      <c r="V9" s="15">
        <v>520</v>
      </c>
      <c r="W9" s="15">
        <v>551.20000000000005</v>
      </c>
      <c r="X9" s="15">
        <f>(X3*1000000)/X8</f>
        <v>580.24521072796938</v>
      </c>
    </row>
    <row r="10" spans="1:24" ht="15.5" x14ac:dyDescent="0.35">
      <c r="A10" s="11" t="s">
        <v>20</v>
      </c>
      <c r="B10" s="12" t="s">
        <v>1</v>
      </c>
      <c r="C10" s="12" t="s">
        <v>1</v>
      </c>
      <c r="D10" s="12" t="s">
        <v>1</v>
      </c>
      <c r="E10" s="12" t="s">
        <v>1</v>
      </c>
      <c r="F10" s="31">
        <f>(F4*1000000)/F$8</f>
        <v>73.398114159085438</v>
      </c>
      <c r="G10" s="31">
        <f>(G4*1000000)/G$8</f>
        <v>86.889574333591284</v>
      </c>
      <c r="H10" s="31">
        <f>(H4*1000000)/H$8</f>
        <v>91.123464562814362</v>
      </c>
      <c r="I10" s="31">
        <f>(I4*1000000)/I$8</f>
        <v>105.75828669993736</v>
      </c>
      <c r="J10" s="31">
        <f>(J4*1000000)/J$8</f>
        <v>107.89805564644249</v>
      </c>
      <c r="K10" s="31">
        <f>(K4*1000000)/K$8</f>
        <v>119.37738501080069</v>
      </c>
      <c r="L10" s="31">
        <f>(L4*1000000)/L$8</f>
        <v>125.00057276019179</v>
      </c>
      <c r="M10" s="31">
        <f>(M4*1000000)/M$8</f>
        <v>131.77890179620684</v>
      </c>
      <c r="N10" s="31">
        <f>(N4*1000000)/N$8</f>
        <v>130.04133319144884</v>
      </c>
      <c r="O10" s="31">
        <f>(O4*1000000)/O$8</f>
        <v>131.53767123287668</v>
      </c>
      <c r="P10" s="31">
        <f>(P4*1000000)/P$8</f>
        <v>130.70921985815602</v>
      </c>
      <c r="Q10" s="31">
        <f>(Q4*1000000)/Q$8</f>
        <v>135.35971223021585</v>
      </c>
      <c r="R10" s="31">
        <f>(R4*1000000)/R$8</f>
        <v>131.60771704180064</v>
      </c>
      <c r="S10" s="31">
        <f>(S4*1000000)/S$8</f>
        <v>163.12927756653991</v>
      </c>
      <c r="T10" s="31">
        <f>(T4*1000000)/T$8</f>
        <v>157.93357933579335</v>
      </c>
      <c r="U10" s="31">
        <f>(U4*1000000)/U$8</f>
        <v>167.33333333333337</v>
      </c>
      <c r="V10" s="31">
        <f>(V4*1000000)/V$8</f>
        <v>177.01718631178707</v>
      </c>
      <c r="W10" s="31">
        <f>(W4*1000000)/W$8</f>
        <v>170.90717857142857</v>
      </c>
      <c r="X10" s="31">
        <f>(X4*1000000)/X$8</f>
        <v>192.41762452107281</v>
      </c>
    </row>
    <row r="11" spans="1:24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x14ac:dyDescent="0.35">
      <c r="A12" s="17"/>
      <c r="V12" s="16"/>
    </row>
    <row r="13" spans="1:24" x14ac:dyDescent="0.35">
      <c r="A13" s="17"/>
      <c r="V13" s="16"/>
    </row>
    <row r="14" spans="1:24" s="37" customFormat="1" ht="44" customHeight="1" x14ac:dyDescent="0.5">
      <c r="A14" s="36" t="s">
        <v>21</v>
      </c>
      <c r="V14" s="38"/>
    </row>
    <row r="15" spans="1:24" x14ac:dyDescent="0.35">
      <c r="A15" s="17"/>
      <c r="V15" s="16"/>
    </row>
    <row r="16" spans="1:24" x14ac:dyDescent="0.35">
      <c r="A16" s="17"/>
      <c r="V16" s="16"/>
    </row>
    <row r="17" spans="1:22" x14ac:dyDescent="0.35">
      <c r="A17" s="17"/>
      <c r="V17" s="16"/>
    </row>
    <row r="18" spans="1:22" x14ac:dyDescent="0.35">
      <c r="A18" s="17"/>
      <c r="V18" s="16"/>
    </row>
    <row r="19" spans="1:22" x14ac:dyDescent="0.35">
      <c r="A19" s="17"/>
      <c r="V19" s="16"/>
    </row>
    <row r="30" spans="1:22" x14ac:dyDescent="0.3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5" spans="1:24" x14ac:dyDescent="0.35">
      <c r="A35" t="s">
        <v>5</v>
      </c>
    </row>
    <row r="36" spans="1:24" x14ac:dyDescent="0.35">
      <c r="A36" t="s">
        <v>6</v>
      </c>
    </row>
    <row r="37" spans="1:24" x14ac:dyDescent="0.35">
      <c r="A37" t="s">
        <v>7</v>
      </c>
    </row>
    <row r="42" spans="1:24" x14ac:dyDescent="0.35">
      <c r="B42" s="19">
        <v>1995</v>
      </c>
      <c r="C42" s="19">
        <v>1996</v>
      </c>
      <c r="D42" s="19">
        <v>1997</v>
      </c>
      <c r="E42" s="19">
        <v>1998</v>
      </c>
      <c r="F42" s="19">
        <v>1999</v>
      </c>
      <c r="G42" s="20">
        <v>2000</v>
      </c>
      <c r="H42" s="20">
        <v>2001</v>
      </c>
      <c r="I42" s="20">
        <v>2002</v>
      </c>
      <c r="J42" s="20">
        <v>2003</v>
      </c>
      <c r="K42" s="20">
        <v>2004</v>
      </c>
      <c r="L42" s="20">
        <v>2005</v>
      </c>
      <c r="M42" s="19">
        <v>2006</v>
      </c>
      <c r="N42" s="19">
        <v>2007</v>
      </c>
      <c r="O42" s="19">
        <v>2008</v>
      </c>
      <c r="P42" s="19">
        <v>2009</v>
      </c>
      <c r="Q42" s="19">
        <v>2010</v>
      </c>
      <c r="R42" s="19">
        <v>2011</v>
      </c>
      <c r="S42" s="19">
        <v>2012</v>
      </c>
      <c r="T42" s="19">
        <v>2013</v>
      </c>
      <c r="U42" s="19">
        <v>2014</v>
      </c>
      <c r="V42" s="19">
        <v>2015</v>
      </c>
      <c r="W42" s="19">
        <v>2016</v>
      </c>
      <c r="X42" s="19">
        <v>2017</v>
      </c>
    </row>
    <row r="43" spans="1:24" x14ac:dyDescent="0.35">
      <c r="A43" t="s">
        <v>8</v>
      </c>
      <c r="B43" s="21">
        <v>5033.1000000000004</v>
      </c>
      <c r="C43" s="21">
        <v>5140</v>
      </c>
      <c r="D43" s="21">
        <v>5200</v>
      </c>
      <c r="E43" s="21">
        <v>5440</v>
      </c>
      <c r="F43" s="21">
        <v>5760</v>
      </c>
      <c r="G43" s="21">
        <v>6520</v>
      </c>
      <c r="H43" s="21">
        <v>7010</v>
      </c>
      <c r="I43" s="21">
        <v>7439</v>
      </c>
      <c r="J43" s="21">
        <v>7797</v>
      </c>
      <c r="K43" s="21">
        <v>8559</v>
      </c>
      <c r="L43" s="21">
        <v>8926</v>
      </c>
      <c r="M43" s="21">
        <v>9473</v>
      </c>
      <c r="N43" s="21">
        <v>9306</v>
      </c>
      <c r="O43" s="21">
        <v>9203</v>
      </c>
      <c r="P43" s="21">
        <v>9997</v>
      </c>
      <c r="Q43" s="21">
        <v>10551</v>
      </c>
      <c r="R43" s="21">
        <v>11445</v>
      </c>
      <c r="S43" s="21">
        <v>12137.8</v>
      </c>
      <c r="T43" s="21">
        <v>12350</v>
      </c>
      <c r="U43" s="21">
        <v>13000</v>
      </c>
      <c r="V43" s="21">
        <v>13705</v>
      </c>
      <c r="W43" s="21">
        <v>14331</v>
      </c>
      <c r="X43" s="21">
        <f>X3</f>
        <v>15144.4</v>
      </c>
    </row>
    <row r="44" spans="1:24" x14ac:dyDescent="0.35">
      <c r="A44" t="s">
        <v>9</v>
      </c>
      <c r="F44" s="21">
        <v>175.30815125076001</v>
      </c>
      <c r="G44" s="21">
        <v>213.87799179062799</v>
      </c>
      <c r="H44" s="21">
        <v>227.24945269676201</v>
      </c>
      <c r="I44" s="21">
        <v>267.43350831492103</v>
      </c>
      <c r="J44" s="21">
        <v>274.25538624986098</v>
      </c>
      <c r="K44" s="21">
        <v>296.93433255084102</v>
      </c>
      <c r="L44" s="21">
        <v>309.84590737502702</v>
      </c>
      <c r="M44" s="21">
        <v>326.65517241379303</v>
      </c>
      <c r="N44" s="21">
        <v>325.75091431483798</v>
      </c>
      <c r="O44" s="21">
        <v>315.171232876712</v>
      </c>
      <c r="P44" s="21">
        <v>348.4</v>
      </c>
      <c r="Q44" s="21">
        <v>379.6</v>
      </c>
      <c r="R44" s="21">
        <v>416</v>
      </c>
      <c r="S44" s="21">
        <v>460.07</v>
      </c>
      <c r="T44" s="21">
        <v>457.6</v>
      </c>
      <c r="U44" s="21">
        <v>483.6</v>
      </c>
      <c r="V44" s="21">
        <v>520</v>
      </c>
      <c r="W44" s="21">
        <v>551</v>
      </c>
      <c r="X44" s="21">
        <v>580</v>
      </c>
    </row>
    <row r="45" spans="1:24" x14ac:dyDescent="0.35">
      <c r="A45" t="s">
        <v>10</v>
      </c>
      <c r="F45" s="22">
        <f>F8/1000000</f>
        <v>32.856430000000003</v>
      </c>
      <c r="G45" s="22">
        <f>G8/1000000</f>
        <v>30.484670000000001</v>
      </c>
      <c r="H45" s="22">
        <f>H8/1000000</f>
        <v>30.847159000000001</v>
      </c>
      <c r="I45" s="22">
        <f>I8/1000000</f>
        <v>27.81626</v>
      </c>
      <c r="J45" s="22">
        <f>J8/1000000</f>
        <v>28.429705999999999</v>
      </c>
      <c r="K45" s="22">
        <f>K8/1000000</f>
        <v>28.824555</v>
      </c>
      <c r="L45" s="22">
        <f>L8/1000000</f>
        <v>28.807867999999999</v>
      </c>
      <c r="M45" s="22">
        <f>M8/1000000</f>
        <v>29</v>
      </c>
      <c r="N45" s="22">
        <f>N8/1000000</f>
        <v>28.56784</v>
      </c>
      <c r="O45" s="22">
        <f>O8/1000000</f>
        <v>29.2</v>
      </c>
      <c r="P45" s="22">
        <f>P8/1000000</f>
        <v>28.2</v>
      </c>
      <c r="Q45" s="22">
        <f>Q8/1000000</f>
        <v>27.8</v>
      </c>
      <c r="R45" s="22">
        <f>R8/1000000</f>
        <v>31.1</v>
      </c>
      <c r="S45" s="22">
        <f>S8/1000000</f>
        <v>26.3</v>
      </c>
      <c r="T45" s="22">
        <f>T8/1000000</f>
        <v>27.1</v>
      </c>
      <c r="U45" s="22">
        <f>U8/1000000</f>
        <v>27</v>
      </c>
      <c r="V45" s="22">
        <f>V8/1000000</f>
        <v>26.3</v>
      </c>
      <c r="W45" s="22">
        <v>28</v>
      </c>
      <c r="X45" s="23">
        <v>26.1</v>
      </c>
    </row>
    <row r="46" spans="1:24" ht="15.5" x14ac:dyDescent="0.35">
      <c r="A46" t="s">
        <v>11</v>
      </c>
      <c r="F46" s="13">
        <v>42950</v>
      </c>
      <c r="G46" s="13">
        <v>42500</v>
      </c>
      <c r="H46" s="13">
        <v>41843</v>
      </c>
      <c r="I46" s="13">
        <v>41257</v>
      </c>
      <c r="J46" s="13">
        <v>40849</v>
      </c>
      <c r="K46" s="13">
        <v>40129</v>
      </c>
      <c r="L46" s="13">
        <v>39962</v>
      </c>
      <c r="M46" s="13">
        <v>39520</v>
      </c>
      <c r="N46" s="13">
        <v>38700</v>
      </c>
      <c r="O46" s="13">
        <v>37600</v>
      </c>
      <c r="P46" s="13">
        <v>36600</v>
      </c>
      <c r="Q46" s="13">
        <v>35800</v>
      </c>
      <c r="R46" s="13">
        <v>35000</v>
      </c>
      <c r="S46" s="13">
        <v>34300</v>
      </c>
      <c r="T46" s="12">
        <v>33400</v>
      </c>
      <c r="U46" s="12">
        <v>32700</v>
      </c>
      <c r="V46" s="12">
        <v>31902</v>
      </c>
      <c r="W46" s="12">
        <v>31100</v>
      </c>
      <c r="X46" s="12">
        <v>30800</v>
      </c>
    </row>
    <row r="49" spans="1:23" x14ac:dyDescent="0.35">
      <c r="A49" t="s">
        <v>12</v>
      </c>
      <c r="F49" s="23">
        <v>100</v>
      </c>
      <c r="G49" s="24">
        <f>((G43-$F43)/$F43)*100+100</f>
        <v>113.19444444444444</v>
      </c>
      <c r="H49" s="24">
        <f t="shared" ref="H49:W49" si="0">((H43-$F43)/$F43)*100+100</f>
        <v>121.70138888888889</v>
      </c>
      <c r="I49" s="24">
        <f>((I43-$F43)/$F43)*100+100</f>
        <v>129.14930555555554</v>
      </c>
      <c r="J49" s="24">
        <f t="shared" si="0"/>
        <v>135.36458333333334</v>
      </c>
      <c r="K49" s="24">
        <f t="shared" si="0"/>
        <v>148.59375</v>
      </c>
      <c r="L49" s="24">
        <f t="shared" si="0"/>
        <v>154.96527777777777</v>
      </c>
      <c r="M49" s="24">
        <f t="shared" si="0"/>
        <v>164.46180555555554</v>
      </c>
      <c r="N49" s="24">
        <f t="shared" si="0"/>
        <v>161.5625</v>
      </c>
      <c r="O49" s="24">
        <f t="shared" si="0"/>
        <v>159.77430555555554</v>
      </c>
      <c r="P49" s="24">
        <f t="shared" si="0"/>
        <v>173.55902777777777</v>
      </c>
      <c r="Q49" s="24">
        <f t="shared" si="0"/>
        <v>183.17708333333331</v>
      </c>
      <c r="R49" s="24">
        <f t="shared" si="0"/>
        <v>198.69791666666666</v>
      </c>
      <c r="S49" s="24">
        <f t="shared" si="0"/>
        <v>210.72569444444443</v>
      </c>
      <c r="T49" s="24">
        <f t="shared" si="0"/>
        <v>214.40972222222223</v>
      </c>
      <c r="U49" s="24">
        <f t="shared" si="0"/>
        <v>225.69444444444446</v>
      </c>
      <c r="V49" s="24">
        <f t="shared" si="0"/>
        <v>237.93402777777777</v>
      </c>
      <c r="W49" s="24">
        <f t="shared" si="0"/>
        <v>248.80208333333334</v>
      </c>
    </row>
    <row r="50" spans="1:23" x14ac:dyDescent="0.35">
      <c r="A50" t="s">
        <v>13</v>
      </c>
      <c r="F50" s="23">
        <v>100</v>
      </c>
      <c r="G50" s="24">
        <f t="shared" ref="G50:W52" si="1">((G44-$F44)/$F44)*100+100</f>
        <v>122.00116780918981</v>
      </c>
      <c r="H50" s="24">
        <f t="shared" si="1"/>
        <v>129.62857178940035</v>
      </c>
      <c r="I50" s="24">
        <f t="shared" si="1"/>
        <v>152.55052683339596</v>
      </c>
      <c r="J50" s="24">
        <f t="shared" si="1"/>
        <v>156.44189063266504</v>
      </c>
      <c r="K50" s="24">
        <f t="shared" si="1"/>
        <v>169.37850888981623</v>
      </c>
      <c r="L50" s="24">
        <f t="shared" si="1"/>
        <v>176.74358275093826</v>
      </c>
      <c r="M50" s="24">
        <f t="shared" si="1"/>
        <v>186.33199316930046</v>
      </c>
      <c r="N50" s="24">
        <f t="shared" si="1"/>
        <v>185.81618252815031</v>
      </c>
      <c r="O50" s="24">
        <f t="shared" si="1"/>
        <v>179.78127692755851</v>
      </c>
      <c r="P50" s="24">
        <f t="shared" si="1"/>
        <v>198.73576756944414</v>
      </c>
      <c r="Q50" s="24">
        <f t="shared" si="1"/>
        <v>216.53300048611078</v>
      </c>
      <c r="R50" s="24">
        <f t="shared" si="1"/>
        <v>237.29643888888853</v>
      </c>
      <c r="S50" s="24">
        <f t="shared" si="1"/>
        <v>262.43503038368016</v>
      </c>
      <c r="T50" s="24">
        <f t="shared" si="1"/>
        <v>261.02608277777739</v>
      </c>
      <c r="U50" s="24">
        <f t="shared" si="1"/>
        <v>275.85711020833293</v>
      </c>
      <c r="V50" s="24">
        <f t="shared" si="1"/>
        <v>296.62054861111062</v>
      </c>
      <c r="W50" s="24">
        <f t="shared" si="1"/>
        <v>314.30369670138839</v>
      </c>
    </row>
    <row r="51" spans="1:23" x14ac:dyDescent="0.35">
      <c r="A51" t="s">
        <v>14</v>
      </c>
      <c r="F51" s="23">
        <v>100</v>
      </c>
      <c r="G51" s="24">
        <f t="shared" si="1"/>
        <v>92.781443388706563</v>
      </c>
      <c r="H51" s="24">
        <f t="shared" si="1"/>
        <v>93.884694715767964</v>
      </c>
      <c r="I51" s="24">
        <f t="shared" si="1"/>
        <v>84.660019363028781</v>
      </c>
      <c r="J51" s="24">
        <f t="shared" si="1"/>
        <v>86.527069435115123</v>
      </c>
      <c r="K51" s="24">
        <f t="shared" si="1"/>
        <v>87.728809855483377</v>
      </c>
      <c r="L51" s="24">
        <f t="shared" si="1"/>
        <v>87.678022231873626</v>
      </c>
      <c r="M51" s="24">
        <f t="shared" si="1"/>
        <v>88.262784483889448</v>
      </c>
      <c r="N51" s="24">
        <f t="shared" si="1"/>
        <v>86.947486382421943</v>
      </c>
      <c r="O51" s="24">
        <f t="shared" si="1"/>
        <v>88.87149334239902</v>
      </c>
      <c r="P51" s="24">
        <f t="shared" si="1"/>
        <v>85.827949049851114</v>
      </c>
      <c r="Q51" s="24">
        <f t="shared" si="1"/>
        <v>84.610531332831954</v>
      </c>
      <c r="R51" s="24">
        <f t="shared" si="1"/>
        <v>94.654227498240061</v>
      </c>
      <c r="S51" s="24">
        <f>((S45-$F45)/$F45)*100+100</f>
        <v>80.045214894010087</v>
      </c>
      <c r="T51" s="24">
        <f t="shared" si="1"/>
        <v>82.480050328048421</v>
      </c>
      <c r="U51" s="24">
        <f t="shared" si="1"/>
        <v>82.17569589879362</v>
      </c>
      <c r="V51" s="24">
        <f t="shared" si="1"/>
        <v>80.045214894010087</v>
      </c>
      <c r="W51" s="24">
        <f t="shared" si="1"/>
        <v>85.219240191341527</v>
      </c>
    </row>
    <row r="52" spans="1:23" x14ac:dyDescent="0.35">
      <c r="A52" t="s">
        <v>0</v>
      </c>
      <c r="F52" s="23">
        <v>100</v>
      </c>
      <c r="G52" s="24">
        <f t="shared" si="1"/>
        <v>98.952270081490099</v>
      </c>
      <c r="H52" s="24">
        <f t="shared" si="1"/>
        <v>97.422584400465652</v>
      </c>
      <c r="I52" s="24">
        <f t="shared" si="1"/>
        <v>96.058207217694999</v>
      </c>
      <c r="J52" s="24">
        <f t="shared" si="1"/>
        <v>95.108265424912688</v>
      </c>
      <c r="K52" s="24">
        <f t="shared" si="1"/>
        <v>93.431897555296857</v>
      </c>
      <c r="L52" s="24">
        <f t="shared" si="1"/>
        <v>93.043073341094299</v>
      </c>
      <c r="M52" s="24">
        <f t="shared" si="1"/>
        <v>92.013969732246792</v>
      </c>
      <c r="N52" s="24">
        <f t="shared" si="1"/>
        <v>90.104772991850993</v>
      </c>
      <c r="O52" s="24">
        <f t="shared" si="1"/>
        <v>87.543655413271239</v>
      </c>
      <c r="P52" s="24">
        <f t="shared" si="1"/>
        <v>85.215366705471482</v>
      </c>
      <c r="Q52" s="24">
        <f t="shared" si="1"/>
        <v>83.352735739231662</v>
      </c>
      <c r="R52" s="24">
        <f t="shared" si="1"/>
        <v>81.490104772991856</v>
      </c>
      <c r="S52" s="24">
        <f t="shared" si="1"/>
        <v>79.860302677532019</v>
      </c>
      <c r="T52" s="24">
        <f t="shared" si="1"/>
        <v>77.764842840512216</v>
      </c>
      <c r="U52" s="24">
        <f t="shared" si="1"/>
        <v>76.135040745052379</v>
      </c>
      <c r="V52" s="24">
        <f t="shared" si="1"/>
        <v>74.277066356228175</v>
      </c>
      <c r="W52" s="24">
        <f t="shared" si="1"/>
        <v>72.409778812572767</v>
      </c>
    </row>
    <row r="55" spans="1:23" x14ac:dyDescent="0.35">
      <c r="A55" t="s">
        <v>3</v>
      </c>
      <c r="B55" s="25">
        <v>0.56000000000000005</v>
      </c>
      <c r="C55" s="25">
        <v>0.56999999999999995</v>
      </c>
      <c r="D55" s="25">
        <v>0.57999999999999996</v>
      </c>
      <c r="E55" s="25">
        <v>0.59</v>
      </c>
      <c r="F55" s="26">
        <v>0.53987697387692002</v>
      </c>
      <c r="G55" s="26">
        <v>0.52436336263863104</v>
      </c>
      <c r="H55" s="26">
        <v>0.48704067500439102</v>
      </c>
      <c r="I55" s="26">
        <v>0.46500000000000002</v>
      </c>
      <c r="J55" s="26">
        <v>0.433</v>
      </c>
      <c r="K55" s="26">
        <v>0.40400000000000003</v>
      </c>
      <c r="L55" s="26">
        <v>0.39300000000000002</v>
      </c>
      <c r="M55" s="26">
        <v>0.36199999999999999</v>
      </c>
      <c r="N55" s="26">
        <v>0.37</v>
      </c>
      <c r="O55" s="26">
        <v>0.36099999999999999</v>
      </c>
      <c r="P55" s="26">
        <v>0.38800000000000001</v>
      </c>
      <c r="Q55" s="26">
        <v>0.40699999999999997</v>
      </c>
      <c r="R55" s="26">
        <v>0.438</v>
      </c>
      <c r="S55" s="26">
        <v>0.44</v>
      </c>
      <c r="T55" s="27">
        <v>0.45</v>
      </c>
      <c r="U55" s="27">
        <v>0.44800000000000001</v>
      </c>
      <c r="V55" s="27">
        <v>0.46600000000000003</v>
      </c>
      <c r="W55" s="27">
        <v>0.47100000000000003</v>
      </c>
    </row>
    <row r="56" spans="1:23" x14ac:dyDescent="0.35">
      <c r="A56" t="s">
        <v>4</v>
      </c>
      <c r="B56" s="25">
        <v>0.42</v>
      </c>
      <c r="C56" s="25">
        <v>0.41</v>
      </c>
      <c r="D56" s="25">
        <v>0.41</v>
      </c>
      <c r="E56" s="25">
        <v>0.39</v>
      </c>
      <c r="F56" s="26">
        <v>0.44409234947940102</v>
      </c>
      <c r="G56" s="26">
        <v>0.46205337378493999</v>
      </c>
      <c r="H56" s="26">
        <v>0.499215282015395</v>
      </c>
      <c r="I56" s="26">
        <v>0.52</v>
      </c>
      <c r="J56" s="26">
        <v>0.54</v>
      </c>
      <c r="K56" s="26">
        <v>0.56999999999999995</v>
      </c>
      <c r="L56" s="26">
        <v>0.57499999999999996</v>
      </c>
      <c r="M56" s="26">
        <v>0.59699999999999998</v>
      </c>
      <c r="N56" s="26">
        <v>0.58899999999999997</v>
      </c>
      <c r="O56" s="26">
        <v>0.57099999999999995</v>
      </c>
      <c r="P56" s="26">
        <v>0.53400000000000003</v>
      </c>
      <c r="Q56" s="26">
        <v>0.48499999999999999</v>
      </c>
      <c r="R56" s="26">
        <v>0.46300000000000002</v>
      </c>
      <c r="S56" s="26">
        <v>0.44077685950413198</v>
      </c>
      <c r="T56" s="27">
        <v>0.41700000000000004</v>
      </c>
      <c r="U56" s="27">
        <v>0.4</v>
      </c>
      <c r="V56" s="27">
        <v>0.36880000000000002</v>
      </c>
      <c r="W56" s="27">
        <v>0.35399999999999998</v>
      </c>
    </row>
    <row r="57" spans="1:23" x14ac:dyDescent="0.35">
      <c r="A57" t="s">
        <v>15</v>
      </c>
      <c r="B57" s="25">
        <v>0.02</v>
      </c>
      <c r="C57" s="25">
        <v>0.01</v>
      </c>
      <c r="D57" s="25">
        <v>0.01</v>
      </c>
      <c r="E57" s="25">
        <v>0.02</v>
      </c>
      <c r="F57" s="26">
        <v>1.5933039648771002E-2</v>
      </c>
      <c r="G57" s="26">
        <v>1.35943839128839E-2</v>
      </c>
      <c r="H57" s="26">
        <v>1.35987547389444E-2</v>
      </c>
      <c r="I57" s="26">
        <v>1.4999999999999999E-2</v>
      </c>
      <c r="J57" s="26">
        <v>2.7E-2</v>
      </c>
      <c r="K57" s="26">
        <v>2.5999999999999902E-2</v>
      </c>
      <c r="L57" s="26">
        <v>3.1999999999999897E-2</v>
      </c>
      <c r="M57" s="26">
        <v>4.1000000000000002E-2</v>
      </c>
      <c r="N57" s="26">
        <v>4.1000000000000002E-2</v>
      </c>
      <c r="O57" s="26">
        <v>6.8000000000000005E-2</v>
      </c>
      <c r="P57" s="26">
        <v>7.8E-2</v>
      </c>
      <c r="Q57" s="26">
        <v>0.108</v>
      </c>
      <c r="R57" s="26">
        <v>9.9000000000000005E-2</v>
      </c>
      <c r="S57" s="26">
        <v>0.12</v>
      </c>
      <c r="T57" s="27">
        <v>0.13300000000000001</v>
      </c>
      <c r="U57" s="27">
        <v>0.152</v>
      </c>
      <c r="V57" s="27">
        <v>0.16520000000000001</v>
      </c>
      <c r="W57" s="27">
        <v>0.17499999999999999</v>
      </c>
    </row>
    <row r="60" spans="1:23" x14ac:dyDescent="0.35">
      <c r="A60" t="s">
        <v>16</v>
      </c>
      <c r="B60" s="16" t="e">
        <f>#REF!/(#REF!+#REF!)</f>
        <v>#REF!</v>
      </c>
      <c r="C60" s="16" t="e">
        <f>#REF!/(#REF!+#REF!)</f>
        <v>#REF!</v>
      </c>
      <c r="D60" s="16" t="e">
        <f>#REF!/(#REF!+#REF!)</f>
        <v>#REF!</v>
      </c>
      <c r="E60" s="16" t="e">
        <f>#REF!/(#REF!+#REF!)</f>
        <v>#REF!</v>
      </c>
      <c r="F60" s="16" t="e">
        <f>#REF!/(#REF!+#REF!)</f>
        <v>#REF!</v>
      </c>
      <c r="G60" s="16" t="e">
        <f>#REF!/(#REF!+#REF!)</f>
        <v>#REF!</v>
      </c>
      <c r="H60" s="16" t="e">
        <f>#REF!/(#REF!+#REF!)</f>
        <v>#REF!</v>
      </c>
      <c r="I60" s="16" t="e">
        <f>#REF!/(#REF!+#REF!)</f>
        <v>#REF!</v>
      </c>
      <c r="J60" s="16" t="e">
        <f>#REF!/(#REF!+#REF!)</f>
        <v>#REF!</v>
      </c>
      <c r="K60" s="16" t="e">
        <f>#REF!/(#REF!+#REF!)</f>
        <v>#REF!</v>
      </c>
      <c r="L60" s="16" t="e">
        <f>#REF!/(#REF!+#REF!)</f>
        <v>#REF!</v>
      </c>
      <c r="M60" s="16" t="e">
        <f>#REF!/(#REF!+#REF!)</f>
        <v>#REF!</v>
      </c>
      <c r="N60" s="16" t="e">
        <f>#REF!/(#REF!+#REF!)</f>
        <v>#REF!</v>
      </c>
      <c r="O60" s="16" t="e">
        <f>#REF!/(#REF!+#REF!)</f>
        <v>#REF!</v>
      </c>
      <c r="P60" s="16" t="e">
        <f>#REF!/(#REF!+#REF!)</f>
        <v>#REF!</v>
      </c>
      <c r="Q60" s="16" t="e">
        <f>#REF!/(#REF!+#REF!)</f>
        <v>#REF!</v>
      </c>
      <c r="R60" s="16" t="e">
        <f>#REF!/(#REF!+#REF!)</f>
        <v>#REF!</v>
      </c>
      <c r="S60" s="16" t="e">
        <f>#REF!/(#REF!+#REF!)</f>
        <v>#REF!</v>
      </c>
      <c r="T60" s="16" t="e">
        <f>#REF!/(#REF!+#REF!)</f>
        <v>#REF!</v>
      </c>
      <c r="U60" s="16" t="e">
        <f>#REF!/(#REF!+#REF!)</f>
        <v>#REF!</v>
      </c>
      <c r="V60" s="16" t="e">
        <f>#REF!/(#REF!+#REF!)</f>
        <v>#REF!</v>
      </c>
      <c r="W60" s="16" t="e">
        <f>#REF!/(#REF!+#REF!)</f>
        <v>#REF!</v>
      </c>
    </row>
    <row r="61" spans="1:23" x14ac:dyDescent="0.35">
      <c r="A61" t="s">
        <v>17</v>
      </c>
      <c r="B61" s="16" t="e">
        <f>#REF!/(#REF!+#REF!)</f>
        <v>#REF!</v>
      </c>
      <c r="C61" s="16" t="e">
        <f>#REF!/(#REF!+#REF!)</f>
        <v>#REF!</v>
      </c>
      <c r="D61" s="16" t="e">
        <f>#REF!/(#REF!+#REF!)</f>
        <v>#REF!</v>
      </c>
      <c r="E61" s="16" t="e">
        <f>#REF!/(#REF!+#REF!)</f>
        <v>#REF!</v>
      </c>
      <c r="F61" s="16" t="e">
        <f>#REF!/(#REF!+#REF!)</f>
        <v>#REF!</v>
      </c>
      <c r="G61" s="16" t="e">
        <f>#REF!/(#REF!+#REF!)</f>
        <v>#REF!</v>
      </c>
      <c r="H61" s="16" t="e">
        <f>#REF!/(#REF!+#REF!)</f>
        <v>#REF!</v>
      </c>
      <c r="I61" s="16" t="e">
        <f>#REF!/(#REF!+#REF!)</f>
        <v>#REF!</v>
      </c>
      <c r="J61" s="16" t="e">
        <f>#REF!/(#REF!+#REF!)</f>
        <v>#REF!</v>
      </c>
      <c r="K61" s="16" t="e">
        <f>#REF!/(#REF!+#REF!)</f>
        <v>#REF!</v>
      </c>
      <c r="L61" s="16" t="e">
        <f>#REF!/(#REF!+#REF!)</f>
        <v>#REF!</v>
      </c>
      <c r="M61" s="16" t="e">
        <f>#REF!/(#REF!+#REF!)</f>
        <v>#REF!</v>
      </c>
      <c r="N61" s="16" t="e">
        <f>#REF!/(#REF!+#REF!)</f>
        <v>#REF!</v>
      </c>
      <c r="O61" s="16" t="e">
        <f>#REF!/(#REF!+#REF!)</f>
        <v>#REF!</v>
      </c>
      <c r="P61" s="16" t="e">
        <f>#REF!/(#REF!+#REF!)</f>
        <v>#REF!</v>
      </c>
      <c r="Q61" s="16" t="e">
        <f>#REF!/(#REF!+#REF!)</f>
        <v>#REF!</v>
      </c>
      <c r="R61" s="16" t="e">
        <f>#REF!/(#REF!+#REF!)</f>
        <v>#REF!</v>
      </c>
      <c r="S61" s="16" t="e">
        <f>#REF!/(#REF!+#REF!)</f>
        <v>#REF!</v>
      </c>
      <c r="T61" s="16" t="e">
        <f>#REF!/(#REF!+#REF!)</f>
        <v>#REF!</v>
      </c>
      <c r="U61" s="16" t="e">
        <f>#REF!/(#REF!+#REF!)</f>
        <v>#REF!</v>
      </c>
      <c r="V61" s="16" t="e">
        <f>#REF!/(#REF!+#REF!)</f>
        <v>#REF!</v>
      </c>
      <c r="W61" s="16" t="e">
        <f>#REF!/(#REF!+#REF!)</f>
        <v>#REF!</v>
      </c>
    </row>
    <row r="71" spans="11:11" x14ac:dyDescent="0.35">
      <c r="K71" s="28"/>
    </row>
    <row r="134" spans="11:11" x14ac:dyDescent="0.35">
      <c r="K134" s="28"/>
    </row>
    <row r="163" spans="11:11" x14ac:dyDescent="0.35">
      <c r="K163" s="28"/>
    </row>
    <row r="259" spans="4:4" x14ac:dyDescent="0.35">
      <c r="D259" t="str">
        <f>IF(D180="","",(D180/D$256)*100000)</f>
        <v/>
      </c>
    </row>
    <row r="277" spans="1:1" x14ac:dyDescent="0.35">
      <c r="A277" s="29"/>
    </row>
  </sheetData>
  <mergeCells count="1">
    <mergeCell ref="A1:X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2018-09-13T14:17:48Z</dcterms:created>
  <dcterms:modified xsi:type="dcterms:W3CDTF">2018-09-13T14:31:57Z</dcterms:modified>
</cp:coreProperties>
</file>